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E:\WEBTODAY\12_Services\"/>
    </mc:Choice>
  </mc:AlternateContent>
  <xr:revisionPtr revIDLastSave="0" documentId="13_ncr:1_{AB9C4FB2-ED03-441B-97F1-B3FA602A0EF4}" xr6:coauthVersionLast="47" xr6:coauthVersionMax="47" xr10:uidLastSave="{00000000-0000-0000-0000-000000000000}"/>
  <bookViews>
    <workbookView xWindow="-120" yWindow="-120" windowWidth="29040" windowHeight="15840" tabRatio="606" activeTab="1" xr2:uid="{00000000-000D-0000-FFFF-FFFF00000000}"/>
  </bookViews>
  <sheets>
    <sheet name="ΙΔ. ΤΟΜ. 2021-PRIV. SEC. 2021" sheetId="37" r:id="rId1"/>
    <sheet name="Περιεχόμενα-Contents" sheetId="50" r:id="rId2"/>
    <sheet name="Μεθοδ. Σημείωμα-Method. Note" sheetId="32" r:id="rId3"/>
    <sheet name="Κώδ. - Cod. NACE Rev. 2" sheetId="33" r:id="rId4"/>
    <sheet name="1" sheetId="39" r:id="rId5"/>
    <sheet name="2" sheetId="40" r:id="rId6"/>
    <sheet name="3" sheetId="41" r:id="rId7"/>
    <sheet name="4" sheetId="42" r:id="rId8"/>
    <sheet name="5" sheetId="43" r:id="rId9"/>
  </sheets>
  <definedNames>
    <definedName name="_xlnm.Print_Area" localSheetId="4">'1'!$A$4:$F$216</definedName>
    <definedName name="_xlnm.Print_Area" localSheetId="5">'2'!$A$4:$H$215</definedName>
    <definedName name="_xlnm.Print_Area" localSheetId="6">'3'!$A$4:$L$216</definedName>
    <definedName name="_xlnm.Print_Area" localSheetId="7">'4'!$A$4:$L$217</definedName>
    <definedName name="_xlnm.Print_Area" localSheetId="8">'5'!$A$4:$G$216</definedName>
    <definedName name="_xlnm.Print_Area" localSheetId="0">'ΙΔ. ΤΟΜ. 2021-PRIV. SEC. 2021'!$A$1:$A$8</definedName>
    <definedName name="_xlnm.Print_Area" localSheetId="3">'Κώδ. - Cod. NACE Rev. 2'!$A$1:$C$223</definedName>
    <definedName name="_xlnm.Print_Area" localSheetId="2">'Μεθοδ. Σημείωμα-Method. Note'!$A$1:$D$65</definedName>
    <definedName name="_xlnm.Print_Area" localSheetId="1">'Περιεχόμενα-Contents'!$A$1:$E$13</definedName>
    <definedName name="_xlnm.Print_Titles" localSheetId="4">'1'!$7:$9</definedName>
    <definedName name="_xlnm.Print_Titles" localSheetId="5">'2'!$7:$11</definedName>
    <definedName name="_xlnm.Print_Titles" localSheetId="6">'3'!$8:$9</definedName>
    <definedName name="_xlnm.Print_Titles" localSheetId="7">'4'!$8:$10</definedName>
    <definedName name="_xlnm.Print_Titles" localSheetId="8">'5'!$8:$9</definedName>
    <definedName name="_xlnm.Print_Titles" localSheetId="3">'Κώδ. - Cod. NACE Rev. 2'!$1:$6</definedName>
    <definedName name="_xlnm.Print_Titles" localSheetId="2">'Μεθοδ. Σημείωμα-Method. Note'!$1:$3</definedName>
  </definedNames>
  <calcPr calcId="191029"/>
</workbook>
</file>

<file path=xl/calcChain.xml><?xml version="1.0" encoding="utf-8"?>
<calcChain xmlns="http://schemas.openxmlformats.org/spreadsheetml/2006/main">
  <c r="B10" i="39" l="1"/>
  <c r="H161" i="41" l="1"/>
  <c r="L161" i="41" s="1"/>
  <c r="G162" i="43"/>
  <c r="F163" i="42"/>
  <c r="H163" i="42" s="1"/>
  <c r="K163" i="42" s="1"/>
  <c r="H162" i="41"/>
  <c r="L162" i="41"/>
  <c r="G164" i="40"/>
  <c r="C161" i="40"/>
  <c r="D164" i="40"/>
  <c r="H150" i="41"/>
  <c r="L150" i="41" s="1"/>
  <c r="G152" i="40"/>
  <c r="D152" i="40"/>
  <c r="G151" i="43"/>
  <c r="G106" i="43"/>
  <c r="G46" i="43"/>
  <c r="F197" i="42"/>
  <c r="H107" i="42"/>
  <c r="K107" i="42" s="1"/>
  <c r="F152" i="42"/>
  <c r="H152" i="42" s="1"/>
  <c r="K152" i="42" s="1"/>
  <c r="J49" i="41"/>
  <c r="H151" i="41"/>
  <c r="L151" i="41" s="1"/>
  <c r="H106" i="41"/>
  <c r="L106" i="41" s="1"/>
  <c r="G153" i="40"/>
  <c r="D153" i="40"/>
  <c r="G108" i="40"/>
  <c r="D108" i="40"/>
  <c r="B107" i="40"/>
  <c r="H95" i="40"/>
  <c r="F162" i="42" l="1"/>
  <c r="H162" i="42" s="1"/>
  <c r="K162" i="42" s="1"/>
  <c r="G150" i="43"/>
  <c r="F151" i="42"/>
  <c r="H151" i="42" s="1"/>
  <c r="K151" i="42" s="1"/>
  <c r="F144" i="42"/>
  <c r="F145" i="42"/>
  <c r="F146" i="42"/>
  <c r="F147" i="42"/>
  <c r="H147" i="42" s="1"/>
  <c r="F148" i="42"/>
  <c r="F149" i="42"/>
  <c r="F150" i="42"/>
  <c r="F143" i="42"/>
  <c r="B105" i="43"/>
  <c r="E142" i="42"/>
  <c r="E141" i="42" s="1"/>
  <c r="E106" i="42"/>
  <c r="E141" i="41"/>
  <c r="E140" i="41" s="1"/>
  <c r="B143" i="40"/>
  <c r="B142" i="40" s="1"/>
  <c r="H107" i="40"/>
  <c r="F107" i="40"/>
  <c r="E107" i="40"/>
  <c r="C107" i="40"/>
  <c r="G161" i="43"/>
  <c r="J210" i="42"/>
  <c r="J209" i="42" s="1"/>
  <c r="J203" i="42"/>
  <c r="J195" i="42"/>
  <c r="J188" i="42"/>
  <c r="J180" i="42"/>
  <c r="J178" i="42"/>
  <c r="J174" i="42"/>
  <c r="J169" i="42"/>
  <c r="J164" i="42"/>
  <c r="J160" i="42"/>
  <c r="J154" i="42"/>
  <c r="J142" i="42"/>
  <c r="J141" i="42" s="1"/>
  <c r="J133" i="42"/>
  <c r="J127" i="42"/>
  <c r="J123" i="42"/>
  <c r="J119" i="42"/>
  <c r="J115" i="42"/>
  <c r="J106" i="42"/>
  <c r="J103" i="42"/>
  <c r="J98" i="42"/>
  <c r="J94" i="42"/>
  <c r="J90" i="42"/>
  <c r="J86" i="42"/>
  <c r="J83" i="42"/>
  <c r="J77" i="42"/>
  <c r="J76" i="42" s="1"/>
  <c r="J71" i="42"/>
  <c r="J66" i="42"/>
  <c r="J61" i="42"/>
  <c r="J58" i="42"/>
  <c r="J52" i="42"/>
  <c r="J44" i="42"/>
  <c r="J38" i="42"/>
  <c r="G163" i="40"/>
  <c r="D163" i="40"/>
  <c r="J209" i="41"/>
  <c r="J208" i="41" s="1"/>
  <c r="J202" i="41"/>
  <c r="J194" i="41"/>
  <c r="J187" i="41"/>
  <c r="J179" i="41"/>
  <c r="J177" i="41"/>
  <c r="J173" i="41"/>
  <c r="J168" i="41"/>
  <c r="J163" i="41"/>
  <c r="J159" i="41"/>
  <c r="J153" i="41"/>
  <c r="J141" i="41"/>
  <c r="J140" i="41" s="1"/>
  <c r="J132" i="41"/>
  <c r="J126" i="41"/>
  <c r="J122" i="41"/>
  <c r="J118" i="41"/>
  <c r="J114" i="41"/>
  <c r="J105" i="41"/>
  <c r="J102" i="41"/>
  <c r="J97" i="41"/>
  <c r="J93" i="41"/>
  <c r="J89" i="41"/>
  <c r="J85" i="41"/>
  <c r="J82" i="41"/>
  <c r="J76" i="41"/>
  <c r="J75" i="41" s="1"/>
  <c r="J70" i="41"/>
  <c r="J65" i="41"/>
  <c r="J60" i="41"/>
  <c r="J57" i="41"/>
  <c r="J51" i="41"/>
  <c r="J43" i="41"/>
  <c r="J37" i="41"/>
  <c r="J33" i="41"/>
  <c r="J32" i="41" s="1"/>
  <c r="J29" i="41"/>
  <c r="J22" i="41"/>
  <c r="J20" i="41"/>
  <c r="J17" i="41"/>
  <c r="J11" i="41"/>
  <c r="G212" i="40"/>
  <c r="G211" i="40" s="1"/>
  <c r="G210" i="40" s="1"/>
  <c r="D212" i="40"/>
  <c r="D211" i="40" s="1"/>
  <c r="D210" i="40" s="1"/>
  <c r="H211" i="40"/>
  <c r="H210" i="40" s="1"/>
  <c r="F211" i="40"/>
  <c r="F210" i="40" s="1"/>
  <c r="E211" i="40"/>
  <c r="E210" i="40" s="1"/>
  <c r="C211" i="40"/>
  <c r="C210" i="40" s="1"/>
  <c r="B211" i="40"/>
  <c r="B210" i="40" s="1"/>
  <c r="G209" i="40"/>
  <c r="D209" i="40"/>
  <c r="G208" i="40"/>
  <c r="D208" i="40"/>
  <c r="G207" i="40"/>
  <c r="D207" i="40"/>
  <c r="G206" i="40"/>
  <c r="D206" i="40"/>
  <c r="G205" i="40"/>
  <c r="D205" i="40"/>
  <c r="H204" i="40"/>
  <c r="F204" i="40"/>
  <c r="E204" i="40"/>
  <c r="C204" i="40"/>
  <c r="B204" i="40"/>
  <c r="G203" i="40"/>
  <c r="D203" i="40"/>
  <c r="G202" i="40"/>
  <c r="D202" i="40"/>
  <c r="G201" i="40"/>
  <c r="D201" i="40"/>
  <c r="G200" i="40"/>
  <c r="D200" i="40"/>
  <c r="G199" i="40"/>
  <c r="D199" i="40"/>
  <c r="G198" i="40"/>
  <c r="D198" i="40"/>
  <c r="G197" i="40"/>
  <c r="D197" i="40"/>
  <c r="H196" i="40"/>
  <c r="F196" i="40"/>
  <c r="E196" i="40"/>
  <c r="C196" i="40"/>
  <c r="B196" i="40"/>
  <c r="G195" i="40"/>
  <c r="D195" i="40"/>
  <c r="G194" i="40"/>
  <c r="D194" i="40"/>
  <c r="G193" i="40"/>
  <c r="D193" i="40"/>
  <c r="G192" i="40"/>
  <c r="D192" i="40"/>
  <c r="G191" i="40"/>
  <c r="D191" i="40"/>
  <c r="G190" i="40"/>
  <c r="D190" i="40"/>
  <c r="H189" i="40"/>
  <c r="F189" i="40"/>
  <c r="E189" i="40"/>
  <c r="C189" i="40"/>
  <c r="B189" i="40"/>
  <c r="G187" i="40"/>
  <c r="D187" i="40"/>
  <c r="G186" i="40"/>
  <c r="D186" i="40"/>
  <c r="G185" i="40"/>
  <c r="D185" i="40"/>
  <c r="G184" i="40"/>
  <c r="D184" i="40"/>
  <c r="G183" i="40"/>
  <c r="D183" i="40"/>
  <c r="G182" i="40"/>
  <c r="D182" i="40"/>
  <c r="H181" i="40"/>
  <c r="F181" i="40"/>
  <c r="E181" i="40"/>
  <c r="C181" i="40"/>
  <c r="B181" i="40"/>
  <c r="B169" i="40" s="1"/>
  <c r="G180" i="40"/>
  <c r="G179" i="40" s="1"/>
  <c r="D180" i="40"/>
  <c r="D179" i="40" s="1"/>
  <c r="H179" i="40"/>
  <c r="F179" i="40"/>
  <c r="E179" i="40"/>
  <c r="C179" i="40"/>
  <c r="B179" i="40"/>
  <c r="G178" i="40"/>
  <c r="D178" i="40"/>
  <c r="G177" i="40"/>
  <c r="D177" i="40"/>
  <c r="G176" i="40"/>
  <c r="D176" i="40"/>
  <c r="H175" i="40"/>
  <c r="F175" i="40"/>
  <c r="E175" i="40"/>
  <c r="C175" i="40"/>
  <c r="B175" i="40"/>
  <c r="G174" i="40"/>
  <c r="D174" i="40"/>
  <c r="G173" i="40"/>
  <c r="D173" i="40"/>
  <c r="G172" i="40"/>
  <c r="D172" i="40"/>
  <c r="G171" i="40"/>
  <c r="D171" i="40"/>
  <c r="H170" i="40"/>
  <c r="F170" i="40"/>
  <c r="E170" i="40"/>
  <c r="C170" i="40"/>
  <c r="B170" i="40"/>
  <c r="G168" i="40"/>
  <c r="D168" i="40"/>
  <c r="G167" i="40"/>
  <c r="D167" i="40"/>
  <c r="G166" i="40"/>
  <c r="D166" i="40"/>
  <c r="H165" i="40"/>
  <c r="F165" i="40"/>
  <c r="E165" i="40"/>
  <c r="C165" i="40"/>
  <c r="B165" i="40"/>
  <c r="G162" i="40"/>
  <c r="D162" i="40"/>
  <c r="H161" i="40"/>
  <c r="F161" i="40"/>
  <c r="E161" i="40"/>
  <c r="B161" i="40"/>
  <c r="G160" i="40"/>
  <c r="D160" i="40"/>
  <c r="G159" i="40"/>
  <c r="D159" i="40"/>
  <c r="G158" i="40"/>
  <c r="D158" i="40"/>
  <c r="G157" i="40"/>
  <c r="D157" i="40"/>
  <c r="G156" i="40"/>
  <c r="D156" i="40"/>
  <c r="H155" i="40"/>
  <c r="F155" i="40"/>
  <c r="E155" i="40"/>
  <c r="C155" i="40"/>
  <c r="B155" i="40"/>
  <c r="G151" i="40"/>
  <c r="D151" i="40"/>
  <c r="G150" i="40"/>
  <c r="D150" i="40"/>
  <c r="G149" i="40"/>
  <c r="D149" i="40"/>
  <c r="G148" i="40"/>
  <c r="D148" i="40"/>
  <c r="G147" i="40"/>
  <c r="D147" i="40"/>
  <c r="G146" i="40"/>
  <c r="D146" i="40"/>
  <c r="G145" i="40"/>
  <c r="D145" i="40"/>
  <c r="G144" i="40"/>
  <c r="D144" i="40"/>
  <c r="H143" i="40"/>
  <c r="H142" i="40" s="1"/>
  <c r="F143" i="40"/>
  <c r="F142" i="40" s="1"/>
  <c r="E143" i="40"/>
  <c r="E142" i="40" s="1"/>
  <c r="C143" i="40"/>
  <c r="C142" i="40" s="1"/>
  <c r="G141" i="40"/>
  <c r="D141" i="40"/>
  <c r="G140" i="40"/>
  <c r="D140" i="40"/>
  <c r="G139" i="40"/>
  <c r="D139" i="40"/>
  <c r="G138" i="40"/>
  <c r="D138" i="40"/>
  <c r="G137" i="40"/>
  <c r="D137" i="40"/>
  <c r="G136" i="40"/>
  <c r="D136" i="40"/>
  <c r="G135" i="40"/>
  <c r="D135" i="40"/>
  <c r="H134" i="40"/>
  <c r="F134" i="40"/>
  <c r="E134" i="40"/>
  <c r="C134" i="40"/>
  <c r="B134" i="40"/>
  <c r="G133" i="40"/>
  <c r="D133" i="40"/>
  <c r="G132" i="40"/>
  <c r="D132" i="40"/>
  <c r="G131" i="40"/>
  <c r="D131" i="40"/>
  <c r="G130" i="40"/>
  <c r="D130" i="40"/>
  <c r="G129" i="40"/>
  <c r="D129" i="40"/>
  <c r="H128" i="40"/>
  <c r="F128" i="40"/>
  <c r="E128" i="40"/>
  <c r="C128" i="40"/>
  <c r="B128" i="40"/>
  <c r="G127" i="40"/>
  <c r="D127" i="40"/>
  <c r="G126" i="40"/>
  <c r="D126" i="40"/>
  <c r="G125" i="40"/>
  <c r="D125" i="40"/>
  <c r="D124" i="40" s="1"/>
  <c r="H124" i="40"/>
  <c r="F124" i="40"/>
  <c r="E124" i="40"/>
  <c r="C124" i="40"/>
  <c r="B124" i="40"/>
  <c r="G123" i="40"/>
  <c r="D123" i="40"/>
  <c r="G122" i="40"/>
  <c r="D122" i="40"/>
  <c r="G121" i="40"/>
  <c r="D121" i="40"/>
  <c r="H120" i="40"/>
  <c r="F120" i="40"/>
  <c r="E120" i="40"/>
  <c r="C120" i="40"/>
  <c r="B120" i="40"/>
  <c r="G119" i="40"/>
  <c r="D119" i="40"/>
  <c r="G118" i="40"/>
  <c r="D118" i="40"/>
  <c r="G117" i="40"/>
  <c r="D117" i="40"/>
  <c r="H116" i="40"/>
  <c r="F116" i="40"/>
  <c r="E116" i="40"/>
  <c r="C116" i="40"/>
  <c r="B116" i="40"/>
  <c r="G115" i="40"/>
  <c r="D115" i="40"/>
  <c r="G114" i="40"/>
  <c r="D114" i="40"/>
  <c r="G113" i="40"/>
  <c r="D113" i="40"/>
  <c r="G112" i="40"/>
  <c r="D112" i="40"/>
  <c r="G111" i="40"/>
  <c r="D111" i="40"/>
  <c r="G110" i="40"/>
  <c r="D110" i="40"/>
  <c r="G109" i="40"/>
  <c r="D109" i="40"/>
  <c r="G105" i="40"/>
  <c r="G104" i="40" s="1"/>
  <c r="D105" i="40"/>
  <c r="D104" i="40" s="1"/>
  <c r="H104" i="40"/>
  <c r="F104" i="40"/>
  <c r="E104" i="40"/>
  <c r="C104" i="40"/>
  <c r="B104" i="40"/>
  <c r="G103" i="40"/>
  <c r="D103" i="40"/>
  <c r="G102" i="40"/>
  <c r="D102" i="40"/>
  <c r="G101" i="40"/>
  <c r="D101" i="40"/>
  <c r="G100" i="40"/>
  <c r="D100" i="40"/>
  <c r="H99" i="40"/>
  <c r="F99" i="40"/>
  <c r="E99" i="40"/>
  <c r="C99" i="40"/>
  <c r="B99" i="40"/>
  <c r="G98" i="40"/>
  <c r="D98" i="40"/>
  <c r="G97" i="40"/>
  <c r="D97" i="40"/>
  <c r="G96" i="40"/>
  <c r="D96" i="40"/>
  <c r="F95" i="40"/>
  <c r="E95" i="40"/>
  <c r="C95" i="40"/>
  <c r="B95" i="40"/>
  <c r="G94" i="40"/>
  <c r="D94" i="40"/>
  <c r="G93" i="40"/>
  <c r="D93" i="40"/>
  <c r="G92" i="40"/>
  <c r="D92" i="40"/>
  <c r="H91" i="40"/>
  <c r="F91" i="40"/>
  <c r="E91" i="40"/>
  <c r="C91" i="40"/>
  <c r="B91" i="40"/>
  <c r="G90" i="40"/>
  <c r="D90" i="40"/>
  <c r="G89" i="40"/>
  <c r="D89" i="40"/>
  <c r="G88" i="40"/>
  <c r="D88" i="40"/>
  <c r="H87" i="40"/>
  <c r="F87" i="40"/>
  <c r="E87" i="40"/>
  <c r="C87" i="40"/>
  <c r="B87" i="40"/>
  <c r="G86" i="40"/>
  <c r="D86" i="40"/>
  <c r="G85" i="40"/>
  <c r="D85" i="40"/>
  <c r="H84" i="40"/>
  <c r="F84" i="40"/>
  <c r="E84" i="40"/>
  <c r="C84" i="40"/>
  <c r="B84" i="40"/>
  <c r="G82" i="40"/>
  <c r="D82" i="40"/>
  <c r="G81" i="40"/>
  <c r="D81" i="40"/>
  <c r="G80" i="40"/>
  <c r="D80" i="40"/>
  <c r="G79" i="40"/>
  <c r="D79" i="40"/>
  <c r="H78" i="40"/>
  <c r="H77" i="40" s="1"/>
  <c r="F78" i="40"/>
  <c r="F77" i="40" s="1"/>
  <c r="E78" i="40"/>
  <c r="E77" i="40" s="1"/>
  <c r="C78" i="40"/>
  <c r="C77" i="40" s="1"/>
  <c r="B78" i="40"/>
  <c r="B77" i="40" s="1"/>
  <c r="G76" i="40"/>
  <c r="D76" i="40"/>
  <c r="G75" i="40"/>
  <c r="D75" i="40"/>
  <c r="G74" i="40"/>
  <c r="D74" i="40"/>
  <c r="G73" i="40"/>
  <c r="G72" i="40" s="1"/>
  <c r="D73" i="40"/>
  <c r="H72" i="40"/>
  <c r="F72" i="40"/>
  <c r="E72" i="40"/>
  <c r="C72" i="40"/>
  <c r="B72" i="40"/>
  <c r="G71" i="40"/>
  <c r="D71" i="40"/>
  <c r="G70" i="40"/>
  <c r="D70" i="40"/>
  <c r="G69" i="40"/>
  <c r="D69" i="40"/>
  <c r="G68" i="40"/>
  <c r="D68" i="40"/>
  <c r="H67" i="40"/>
  <c r="F67" i="40"/>
  <c r="E67" i="40"/>
  <c r="C67" i="40"/>
  <c r="B67" i="40"/>
  <c r="G66" i="40"/>
  <c r="D66" i="40"/>
  <c r="G65" i="40"/>
  <c r="D65" i="40"/>
  <c r="G64" i="40"/>
  <c r="D64" i="40"/>
  <c r="G63" i="40"/>
  <c r="D63" i="40"/>
  <c r="H62" i="40"/>
  <c r="F62" i="40"/>
  <c r="E62" i="40"/>
  <c r="C62" i="40"/>
  <c r="B62" i="40"/>
  <c r="G61" i="40"/>
  <c r="D61" i="40"/>
  <c r="G60" i="40"/>
  <c r="D60" i="40"/>
  <c r="D59" i="40" s="1"/>
  <c r="H59" i="40"/>
  <c r="F59" i="40"/>
  <c r="E59" i="40"/>
  <c r="C59" i="40"/>
  <c r="B59" i="40"/>
  <c r="G58" i="40"/>
  <c r="D58" i="40"/>
  <c r="G57" i="40"/>
  <c r="D57" i="40"/>
  <c r="G56" i="40"/>
  <c r="D56" i="40"/>
  <c r="G55" i="40"/>
  <c r="D55" i="40"/>
  <c r="G54" i="40"/>
  <c r="D54" i="40"/>
  <c r="H53" i="40"/>
  <c r="F53" i="40"/>
  <c r="E53" i="40"/>
  <c r="C53" i="40"/>
  <c r="B53" i="40"/>
  <c r="G52" i="40"/>
  <c r="D52" i="40"/>
  <c r="G51" i="40"/>
  <c r="D51" i="40"/>
  <c r="G50" i="40"/>
  <c r="D50" i="40"/>
  <c r="G49" i="40"/>
  <c r="D49" i="40"/>
  <c r="G48" i="40"/>
  <c r="D48" i="40"/>
  <c r="G47" i="40"/>
  <c r="D47" i="40"/>
  <c r="G46" i="40"/>
  <c r="D46" i="40"/>
  <c r="H45" i="40"/>
  <c r="F45" i="40"/>
  <c r="E45" i="40"/>
  <c r="C45" i="40"/>
  <c r="B45" i="40"/>
  <c r="G43" i="40"/>
  <c r="D43" i="40"/>
  <c r="G42" i="40"/>
  <c r="D42" i="40"/>
  <c r="G41" i="40"/>
  <c r="D41" i="40"/>
  <c r="G40" i="40"/>
  <c r="D40" i="40"/>
  <c r="H39" i="40"/>
  <c r="F39" i="40"/>
  <c r="E39" i="40"/>
  <c r="C39" i="40"/>
  <c r="B39" i="40"/>
  <c r="G38" i="40"/>
  <c r="D38" i="40"/>
  <c r="G37" i="40"/>
  <c r="D37" i="40"/>
  <c r="G36" i="40"/>
  <c r="D36" i="40"/>
  <c r="H35" i="40"/>
  <c r="F35" i="40"/>
  <c r="E35" i="40"/>
  <c r="C35" i="40"/>
  <c r="B35" i="40"/>
  <c r="G33" i="40"/>
  <c r="D33" i="40"/>
  <c r="G32" i="40"/>
  <c r="D32" i="40"/>
  <c r="H31" i="40"/>
  <c r="F31" i="40"/>
  <c r="E31" i="40"/>
  <c r="C31" i="40"/>
  <c r="B31" i="40"/>
  <c r="G30" i="40"/>
  <c r="D30" i="40"/>
  <c r="G29" i="40"/>
  <c r="D29" i="40"/>
  <c r="G28" i="40"/>
  <c r="D28" i="40"/>
  <c r="G27" i="40"/>
  <c r="D27" i="40"/>
  <c r="G26" i="40"/>
  <c r="D26" i="40"/>
  <c r="G25" i="40"/>
  <c r="D25" i="40"/>
  <c r="H24" i="40"/>
  <c r="F24" i="40"/>
  <c r="E24" i="40"/>
  <c r="C24" i="40"/>
  <c r="B24" i="40"/>
  <c r="G23" i="40"/>
  <c r="G22" i="40" s="1"/>
  <c r="D23" i="40"/>
  <c r="D22" i="40" s="1"/>
  <c r="H22" i="40"/>
  <c r="F22" i="40"/>
  <c r="E22" i="40"/>
  <c r="C22" i="40"/>
  <c r="B22" i="40"/>
  <c r="G21" i="40"/>
  <c r="D21" i="40"/>
  <c r="G20" i="40"/>
  <c r="D20" i="40"/>
  <c r="D19" i="40" s="1"/>
  <c r="H19" i="40"/>
  <c r="F19" i="40"/>
  <c r="E19" i="40"/>
  <c r="C19" i="40"/>
  <c r="B19" i="40"/>
  <c r="G18" i="40"/>
  <c r="D18" i="40"/>
  <c r="G17" i="40"/>
  <c r="D17" i="40"/>
  <c r="G16" i="40"/>
  <c r="D16" i="40"/>
  <c r="G15" i="40"/>
  <c r="D15" i="40"/>
  <c r="G14" i="40"/>
  <c r="D14" i="40"/>
  <c r="H13" i="40"/>
  <c r="F13" i="40"/>
  <c r="F12" i="40" s="1"/>
  <c r="E13" i="40"/>
  <c r="C13" i="40"/>
  <c r="B13" i="40"/>
  <c r="F192" i="42"/>
  <c r="F189" i="42"/>
  <c r="B11" i="43"/>
  <c r="C11" i="43"/>
  <c r="D11" i="43"/>
  <c r="E11" i="43"/>
  <c r="F11" i="43"/>
  <c r="G12" i="43"/>
  <c r="G13" i="43"/>
  <c r="G14" i="43"/>
  <c r="G15" i="43"/>
  <c r="G16" i="43"/>
  <c r="B17" i="43"/>
  <c r="C17" i="43"/>
  <c r="D17" i="43"/>
  <c r="E17" i="43"/>
  <c r="F17" i="43"/>
  <c r="G18" i="43"/>
  <c r="G19" i="43"/>
  <c r="B20" i="43"/>
  <c r="C20" i="43"/>
  <c r="D20" i="43"/>
  <c r="E20" i="43"/>
  <c r="F20" i="43"/>
  <c r="G21" i="43"/>
  <c r="B22" i="43"/>
  <c r="C22" i="43"/>
  <c r="D22" i="43"/>
  <c r="E22" i="43"/>
  <c r="F22" i="43"/>
  <c r="G23" i="43"/>
  <c r="G24" i="43"/>
  <c r="G25" i="43"/>
  <c r="G26" i="43"/>
  <c r="G27" i="43"/>
  <c r="G28" i="43"/>
  <c r="B29" i="43"/>
  <c r="C29" i="43"/>
  <c r="D29" i="43"/>
  <c r="E29" i="43"/>
  <c r="F29" i="43"/>
  <c r="G30" i="43"/>
  <c r="G31" i="43"/>
  <c r="B33" i="43"/>
  <c r="C33" i="43"/>
  <c r="D33" i="43"/>
  <c r="E33" i="43"/>
  <c r="F33" i="43"/>
  <c r="G34" i="43"/>
  <c r="G35" i="43"/>
  <c r="G36" i="43"/>
  <c r="B37" i="43"/>
  <c r="C37" i="43"/>
  <c r="D37" i="43"/>
  <c r="E37" i="43"/>
  <c r="F37" i="43"/>
  <c r="G38" i="43"/>
  <c r="G39" i="43"/>
  <c r="G40" i="43"/>
  <c r="G41" i="43"/>
  <c r="B43" i="43"/>
  <c r="C43" i="43"/>
  <c r="D43" i="43"/>
  <c r="E43" i="43"/>
  <c r="F43" i="43"/>
  <c r="G44" i="43"/>
  <c r="G45" i="43"/>
  <c r="G47" i="43"/>
  <c r="G48" i="43"/>
  <c r="G49" i="43"/>
  <c r="G50" i="43"/>
  <c r="B51" i="43"/>
  <c r="C51" i="43"/>
  <c r="D51" i="43"/>
  <c r="E51" i="43"/>
  <c r="F51" i="43"/>
  <c r="G52" i="43"/>
  <c r="G53" i="43"/>
  <c r="G54" i="43"/>
  <c r="G55" i="43"/>
  <c r="G56" i="43"/>
  <c r="B57" i="43"/>
  <c r="C57" i="43"/>
  <c r="D57" i="43"/>
  <c r="E57" i="43"/>
  <c r="F57" i="43"/>
  <c r="G58" i="43"/>
  <c r="G59" i="43"/>
  <c r="B60" i="43"/>
  <c r="C60" i="43"/>
  <c r="D60" i="43"/>
  <c r="E60" i="43"/>
  <c r="F60" i="43"/>
  <c r="G61" i="43"/>
  <c r="G62" i="43"/>
  <c r="G63" i="43"/>
  <c r="G64" i="43"/>
  <c r="B65" i="43"/>
  <c r="C65" i="43"/>
  <c r="D65" i="43"/>
  <c r="E65" i="43"/>
  <c r="F65" i="43"/>
  <c r="G66" i="43"/>
  <c r="G67" i="43"/>
  <c r="G68" i="43"/>
  <c r="G69" i="43"/>
  <c r="B70" i="43"/>
  <c r="C70" i="43"/>
  <c r="D70" i="43"/>
  <c r="E70" i="43"/>
  <c r="F70" i="43"/>
  <c r="G71" i="43"/>
  <c r="G72" i="43"/>
  <c r="G73" i="43"/>
  <c r="G74" i="43"/>
  <c r="B76" i="43"/>
  <c r="B75" i="43" s="1"/>
  <c r="C76" i="43"/>
  <c r="C75" i="43" s="1"/>
  <c r="D76" i="43"/>
  <c r="D75" i="43" s="1"/>
  <c r="E76" i="43"/>
  <c r="E75" i="43" s="1"/>
  <c r="F76" i="43"/>
  <c r="F75" i="43" s="1"/>
  <c r="G77" i="43"/>
  <c r="G78" i="43"/>
  <c r="G79" i="43"/>
  <c r="G80" i="43"/>
  <c r="B82" i="43"/>
  <c r="C82" i="43"/>
  <c r="D82" i="43"/>
  <c r="E82" i="43"/>
  <c r="F82" i="43"/>
  <c r="G83" i="43"/>
  <c r="G84" i="43"/>
  <c r="B85" i="43"/>
  <c r="C85" i="43"/>
  <c r="D85" i="43"/>
  <c r="E85" i="43"/>
  <c r="F85" i="43"/>
  <c r="G86" i="43"/>
  <c r="G87" i="43"/>
  <c r="G88" i="43"/>
  <c r="B89" i="43"/>
  <c r="C89" i="43"/>
  <c r="D89" i="43"/>
  <c r="E89" i="43"/>
  <c r="F89" i="43"/>
  <c r="G90" i="43"/>
  <c r="G91" i="43"/>
  <c r="G92" i="43"/>
  <c r="B93" i="43"/>
  <c r="C93" i="43"/>
  <c r="D93" i="43"/>
  <c r="E93" i="43"/>
  <c r="F93" i="43"/>
  <c r="G94" i="43"/>
  <c r="G95" i="43"/>
  <c r="G96" i="43"/>
  <c r="B97" i="43"/>
  <c r="C97" i="43"/>
  <c r="D97" i="43"/>
  <c r="E97" i="43"/>
  <c r="F97" i="43"/>
  <c r="G98" i="43"/>
  <c r="G99" i="43"/>
  <c r="G100" i="43"/>
  <c r="G101" i="43"/>
  <c r="B102" i="43"/>
  <c r="C102" i="43"/>
  <c r="D102" i="43"/>
  <c r="E102" i="43"/>
  <c r="F102" i="43"/>
  <c r="G103" i="43"/>
  <c r="C105" i="43"/>
  <c r="D105" i="43"/>
  <c r="E105" i="43"/>
  <c r="F105" i="43"/>
  <c r="G107" i="43"/>
  <c r="G108" i="43"/>
  <c r="G109" i="43"/>
  <c r="G110" i="43"/>
  <c r="G111" i="43"/>
  <c r="G112" i="43"/>
  <c r="G113" i="43"/>
  <c r="B114" i="43"/>
  <c r="C114" i="43"/>
  <c r="D114" i="43"/>
  <c r="E114" i="43"/>
  <c r="F114" i="43"/>
  <c r="G115" i="43"/>
  <c r="G116" i="43"/>
  <c r="G117" i="43"/>
  <c r="B118" i="43"/>
  <c r="C118" i="43"/>
  <c r="D118" i="43"/>
  <c r="E118" i="43"/>
  <c r="F118" i="43"/>
  <c r="G119" i="43"/>
  <c r="G120" i="43"/>
  <c r="G121" i="43"/>
  <c r="B122" i="43"/>
  <c r="C122" i="43"/>
  <c r="D122" i="43"/>
  <c r="E122" i="43"/>
  <c r="F122" i="43"/>
  <c r="G123" i="43"/>
  <c r="G124" i="43"/>
  <c r="G125" i="43"/>
  <c r="B126" i="43"/>
  <c r="C126" i="43"/>
  <c r="D126" i="43"/>
  <c r="E126" i="43"/>
  <c r="F126" i="43"/>
  <c r="G127" i="43"/>
  <c r="G128" i="43"/>
  <c r="G129" i="43"/>
  <c r="G130" i="43"/>
  <c r="G131" i="43"/>
  <c r="B132" i="43"/>
  <c r="C132" i="43"/>
  <c r="D132" i="43"/>
  <c r="E132" i="43"/>
  <c r="F132" i="43"/>
  <c r="G133" i="43"/>
  <c r="G134" i="43"/>
  <c r="G135" i="43"/>
  <c r="G136" i="43"/>
  <c r="G137" i="43"/>
  <c r="G138" i="43"/>
  <c r="G139" i="43"/>
  <c r="B141" i="43"/>
  <c r="B140" i="43" s="1"/>
  <c r="C141" i="43"/>
  <c r="C140" i="43" s="1"/>
  <c r="D141" i="43"/>
  <c r="D140" i="43" s="1"/>
  <c r="E141" i="43"/>
  <c r="E140" i="43" s="1"/>
  <c r="F141" i="43"/>
  <c r="F140" i="43" s="1"/>
  <c r="G142" i="43"/>
  <c r="G143" i="43"/>
  <c r="G144" i="43"/>
  <c r="G145" i="43"/>
  <c r="G146" i="43"/>
  <c r="G147" i="43"/>
  <c r="G148" i="43"/>
  <c r="G149" i="43"/>
  <c r="B153" i="43"/>
  <c r="C153" i="43"/>
  <c r="D153" i="43"/>
  <c r="E153" i="43"/>
  <c r="F153" i="43"/>
  <c r="G154" i="43"/>
  <c r="G155" i="43"/>
  <c r="G156" i="43"/>
  <c r="G157" i="43"/>
  <c r="G158" i="43"/>
  <c r="B159" i="43"/>
  <c r="C159" i="43"/>
  <c r="D159" i="43"/>
  <c r="E159" i="43"/>
  <c r="F159" i="43"/>
  <c r="G160" i="43"/>
  <c r="B163" i="43"/>
  <c r="C163" i="43"/>
  <c r="D163" i="43"/>
  <c r="E163" i="43"/>
  <c r="F163" i="43"/>
  <c r="G164" i="43"/>
  <c r="G165" i="43"/>
  <c r="G166" i="43"/>
  <c r="B168" i="43"/>
  <c r="C168" i="43"/>
  <c r="D168" i="43"/>
  <c r="E168" i="43"/>
  <c r="F168" i="43"/>
  <c r="G169" i="43"/>
  <c r="G170" i="43"/>
  <c r="G171" i="43"/>
  <c r="G172" i="43"/>
  <c r="B173" i="43"/>
  <c r="C173" i="43"/>
  <c r="D173" i="43"/>
  <c r="E173" i="43"/>
  <c r="F173" i="43"/>
  <c r="G174" i="43"/>
  <c r="G175" i="43"/>
  <c r="G176" i="43"/>
  <c r="B177" i="43"/>
  <c r="C177" i="43"/>
  <c r="D177" i="43"/>
  <c r="E177" i="43"/>
  <c r="F177" i="43"/>
  <c r="G178" i="43"/>
  <c r="B179" i="43"/>
  <c r="C179" i="43"/>
  <c r="D179" i="43"/>
  <c r="E179" i="43"/>
  <c r="F179" i="43"/>
  <c r="G180" i="43"/>
  <c r="G181" i="43"/>
  <c r="G182" i="43"/>
  <c r="G183" i="43"/>
  <c r="G184" i="43"/>
  <c r="G185" i="43"/>
  <c r="B187" i="43"/>
  <c r="C187" i="43"/>
  <c r="D187" i="43"/>
  <c r="E187" i="43"/>
  <c r="F187" i="43"/>
  <c r="G188" i="43"/>
  <c r="G189" i="43"/>
  <c r="G190" i="43"/>
  <c r="G191" i="43"/>
  <c r="G192" i="43"/>
  <c r="G193" i="43"/>
  <c r="B194" i="43"/>
  <c r="C194" i="43"/>
  <c r="D194" i="43"/>
  <c r="E194" i="43"/>
  <c r="F194" i="43"/>
  <c r="G195" i="43"/>
  <c r="G196" i="43"/>
  <c r="G197" i="43"/>
  <c r="G198" i="43"/>
  <c r="G199" i="43"/>
  <c r="G200" i="43"/>
  <c r="G201" i="43"/>
  <c r="B202" i="43"/>
  <c r="C202" i="43"/>
  <c r="D202" i="43"/>
  <c r="E202" i="43"/>
  <c r="F202" i="43"/>
  <c r="G203" i="43"/>
  <c r="G204" i="43"/>
  <c r="G205" i="43"/>
  <c r="G206" i="43"/>
  <c r="G207" i="43"/>
  <c r="B209" i="43"/>
  <c r="B208" i="43" s="1"/>
  <c r="C209" i="43"/>
  <c r="C208" i="43" s="1"/>
  <c r="D209" i="43"/>
  <c r="D208" i="43" s="1"/>
  <c r="E209" i="43"/>
  <c r="E208" i="43" s="1"/>
  <c r="F209" i="43"/>
  <c r="F208" i="43" s="1"/>
  <c r="G210" i="43"/>
  <c r="A215" i="43"/>
  <c r="A216" i="43"/>
  <c r="C12" i="42"/>
  <c r="D12" i="42"/>
  <c r="E12" i="42"/>
  <c r="G12" i="42"/>
  <c r="J12" i="42"/>
  <c r="L12" i="42"/>
  <c r="F13" i="42"/>
  <c r="F14" i="42"/>
  <c r="F15" i="42"/>
  <c r="F16" i="42"/>
  <c r="F17" i="42"/>
  <c r="C18" i="42"/>
  <c r="D18" i="42"/>
  <c r="E18" i="42"/>
  <c r="G18" i="42"/>
  <c r="J18" i="42"/>
  <c r="L18" i="42"/>
  <c r="F19" i="42"/>
  <c r="F20" i="42"/>
  <c r="C21" i="42"/>
  <c r="D21" i="42"/>
  <c r="E21" i="42"/>
  <c r="G21" i="42"/>
  <c r="J21" i="42"/>
  <c r="L21" i="42"/>
  <c r="F22" i="42"/>
  <c r="C23" i="42"/>
  <c r="D23" i="42"/>
  <c r="E23" i="42"/>
  <c r="G23" i="42"/>
  <c r="J23" i="42"/>
  <c r="L23" i="42"/>
  <c r="F24" i="42"/>
  <c r="F25" i="42"/>
  <c r="F26" i="42"/>
  <c r="F27" i="42"/>
  <c r="F28" i="42"/>
  <c r="F29" i="42"/>
  <c r="C30" i="42"/>
  <c r="D30" i="42"/>
  <c r="E30" i="42"/>
  <c r="G30" i="42"/>
  <c r="J30" i="42"/>
  <c r="L30" i="42"/>
  <c r="F31" i="42"/>
  <c r="F32" i="42"/>
  <c r="C34" i="42"/>
  <c r="D34" i="42"/>
  <c r="E34" i="42"/>
  <c r="G34" i="42"/>
  <c r="J34" i="42"/>
  <c r="L34" i="42"/>
  <c r="F35" i="42"/>
  <c r="F36" i="42"/>
  <c r="F37" i="42"/>
  <c r="C38" i="42"/>
  <c r="D38" i="42"/>
  <c r="E38" i="42"/>
  <c r="G38" i="42"/>
  <c r="L38" i="42"/>
  <c r="F39" i="42"/>
  <c r="F40" i="42"/>
  <c r="F41" i="42"/>
  <c r="F42" i="42"/>
  <c r="C44" i="42"/>
  <c r="D44" i="42"/>
  <c r="E44" i="42"/>
  <c r="G44" i="42"/>
  <c r="L44" i="42"/>
  <c r="F45" i="42"/>
  <c r="F46" i="42"/>
  <c r="F47" i="42"/>
  <c r="F48" i="42"/>
  <c r="F49" i="42"/>
  <c r="F50" i="42"/>
  <c r="F51" i="42"/>
  <c r="C52" i="42"/>
  <c r="D52" i="42"/>
  <c r="E52" i="42"/>
  <c r="G52" i="42"/>
  <c r="L52" i="42"/>
  <c r="F53" i="42"/>
  <c r="F54" i="42"/>
  <c r="F55" i="42"/>
  <c r="F56" i="42"/>
  <c r="F57" i="42"/>
  <c r="C58" i="42"/>
  <c r="D58" i="42"/>
  <c r="E58" i="42"/>
  <c r="G58" i="42"/>
  <c r="L58" i="42"/>
  <c r="F59" i="42"/>
  <c r="F60" i="42"/>
  <c r="C61" i="42"/>
  <c r="D61" i="42"/>
  <c r="E61" i="42"/>
  <c r="G61" i="42"/>
  <c r="L61" i="42"/>
  <c r="F62" i="42"/>
  <c r="F63" i="42"/>
  <c r="F64" i="42"/>
  <c r="F65" i="42"/>
  <c r="C66" i="42"/>
  <c r="D66" i="42"/>
  <c r="E66" i="42"/>
  <c r="G66" i="42"/>
  <c r="L66" i="42"/>
  <c r="F67" i="42"/>
  <c r="F68" i="42"/>
  <c r="F69" i="42"/>
  <c r="F70" i="42"/>
  <c r="C71" i="42"/>
  <c r="D71" i="42"/>
  <c r="E71" i="42"/>
  <c r="G71" i="42"/>
  <c r="L71" i="42"/>
  <c r="F72" i="42"/>
  <c r="F73" i="42"/>
  <c r="F74" i="42"/>
  <c r="F75" i="42"/>
  <c r="C77" i="42"/>
  <c r="D77" i="42"/>
  <c r="D76" i="42" s="1"/>
  <c r="E77" i="42"/>
  <c r="E76" i="42" s="1"/>
  <c r="G77" i="42"/>
  <c r="G76" i="42" s="1"/>
  <c r="L77" i="42"/>
  <c r="L76" i="42" s="1"/>
  <c r="F78" i="42"/>
  <c r="F79" i="42"/>
  <c r="F80" i="42"/>
  <c r="F81" i="42"/>
  <c r="C83" i="42"/>
  <c r="D83" i="42"/>
  <c r="E83" i="42"/>
  <c r="G83" i="42"/>
  <c r="L83" i="42"/>
  <c r="F84" i="42"/>
  <c r="H84" i="42" s="1"/>
  <c r="F85" i="42"/>
  <c r="C86" i="42"/>
  <c r="D86" i="42"/>
  <c r="E86" i="42"/>
  <c r="G86" i="42"/>
  <c r="L86" i="42"/>
  <c r="F87" i="42"/>
  <c r="F88" i="42"/>
  <c r="H88" i="42" s="1"/>
  <c r="F89" i="42"/>
  <c r="C90" i="42"/>
  <c r="D90" i="42"/>
  <c r="E90" i="42"/>
  <c r="G90" i="42"/>
  <c r="L90" i="42"/>
  <c r="F91" i="42"/>
  <c r="F92" i="42"/>
  <c r="F93" i="42"/>
  <c r="C94" i="42"/>
  <c r="D94" i="42"/>
  <c r="E94" i="42"/>
  <c r="G94" i="42"/>
  <c r="L94" i="42"/>
  <c r="F95" i="42"/>
  <c r="F96" i="42"/>
  <c r="F97" i="42"/>
  <c r="C98" i="42"/>
  <c r="D98" i="42"/>
  <c r="E98" i="42"/>
  <c r="G98" i="42"/>
  <c r="L98" i="42"/>
  <c r="F99" i="42"/>
  <c r="F100" i="42"/>
  <c r="F101" i="42"/>
  <c r="F102" i="42"/>
  <c r="C103" i="42"/>
  <c r="D103" i="42"/>
  <c r="E103" i="42"/>
  <c r="G103" i="42"/>
  <c r="L103" i="42"/>
  <c r="F104" i="42"/>
  <c r="C106" i="42"/>
  <c r="D106" i="42"/>
  <c r="G106" i="42"/>
  <c r="L106" i="42"/>
  <c r="F108" i="42"/>
  <c r="F109" i="42"/>
  <c r="F110" i="42"/>
  <c r="F111" i="42"/>
  <c r="F112" i="42"/>
  <c r="F113" i="42"/>
  <c r="F114" i="42"/>
  <c r="C115" i="42"/>
  <c r="D115" i="42"/>
  <c r="E115" i="42"/>
  <c r="G115" i="42"/>
  <c r="L115" i="42"/>
  <c r="F116" i="42"/>
  <c r="F117" i="42"/>
  <c r="F118" i="42"/>
  <c r="C119" i="42"/>
  <c r="D119" i="42"/>
  <c r="E119" i="42"/>
  <c r="G119" i="42"/>
  <c r="L119" i="42"/>
  <c r="F120" i="42"/>
  <c r="F121" i="42"/>
  <c r="F122" i="42"/>
  <c r="C123" i="42"/>
  <c r="D123" i="42"/>
  <c r="E123" i="42"/>
  <c r="G123" i="42"/>
  <c r="L123" i="42"/>
  <c r="F124" i="42"/>
  <c r="F125" i="42"/>
  <c r="F126" i="42"/>
  <c r="C127" i="42"/>
  <c r="D127" i="42"/>
  <c r="E127" i="42"/>
  <c r="G127" i="42"/>
  <c r="L127" i="42"/>
  <c r="F128" i="42"/>
  <c r="F129" i="42"/>
  <c r="F130" i="42"/>
  <c r="F131" i="42"/>
  <c r="F132" i="42"/>
  <c r="C133" i="42"/>
  <c r="D133" i="42"/>
  <c r="E133" i="42"/>
  <c r="G133" i="42"/>
  <c r="L133" i="42"/>
  <c r="F134" i="42"/>
  <c r="F135" i="42"/>
  <c r="F136" i="42"/>
  <c r="F137" i="42"/>
  <c r="F138" i="42"/>
  <c r="F139" i="42"/>
  <c r="F140" i="42"/>
  <c r="C142" i="42"/>
  <c r="C141" i="42" s="1"/>
  <c r="D142" i="42"/>
  <c r="D141" i="42" s="1"/>
  <c r="G142" i="42"/>
  <c r="G141" i="42" s="1"/>
  <c r="L142" i="42"/>
  <c r="L141" i="42" s="1"/>
  <c r="C154" i="42"/>
  <c r="D154" i="42"/>
  <c r="E154" i="42"/>
  <c r="G154" i="42"/>
  <c r="L154" i="42"/>
  <c r="F155" i="42"/>
  <c r="H155" i="42" s="1"/>
  <c r="K155" i="42" s="1"/>
  <c r="F156" i="42"/>
  <c r="F157" i="42"/>
  <c r="F158" i="42"/>
  <c r="F159" i="42"/>
  <c r="C160" i="42"/>
  <c r="D160" i="42"/>
  <c r="E160" i="42"/>
  <c r="G160" i="42"/>
  <c r="L160" i="42"/>
  <c r="F161" i="42"/>
  <c r="C164" i="42"/>
  <c r="D164" i="42"/>
  <c r="E164" i="42"/>
  <c r="G164" i="42"/>
  <c r="L164" i="42"/>
  <c r="F165" i="42"/>
  <c r="F166" i="42"/>
  <c r="F167" i="42"/>
  <c r="C169" i="42"/>
  <c r="D169" i="42"/>
  <c r="E169" i="42"/>
  <c r="G169" i="42"/>
  <c r="L169" i="42"/>
  <c r="F170" i="42"/>
  <c r="F171" i="42"/>
  <c r="F172" i="42"/>
  <c r="F173" i="42"/>
  <c r="C174" i="42"/>
  <c r="D174" i="42"/>
  <c r="E174" i="42"/>
  <c r="G174" i="42"/>
  <c r="L174" i="42"/>
  <c r="F175" i="42"/>
  <c r="F176" i="42"/>
  <c r="F177" i="42"/>
  <c r="C178" i="42"/>
  <c r="D178" i="42"/>
  <c r="E178" i="42"/>
  <c r="G178" i="42"/>
  <c r="L178" i="42"/>
  <c r="F179" i="42"/>
  <c r="H179" i="42" s="1"/>
  <c r="H178" i="42" s="1"/>
  <c r="C180" i="42"/>
  <c r="D180" i="42"/>
  <c r="E180" i="42"/>
  <c r="G180" i="42"/>
  <c r="L180" i="42"/>
  <c r="F181" i="42"/>
  <c r="F182" i="42"/>
  <c r="F183" i="42"/>
  <c r="F184" i="42"/>
  <c r="F185" i="42"/>
  <c r="F186" i="42"/>
  <c r="C188" i="42"/>
  <c r="D188" i="42"/>
  <c r="E188" i="42"/>
  <c r="G188" i="42"/>
  <c r="L188" i="42"/>
  <c r="F190" i="42"/>
  <c r="F191" i="42"/>
  <c r="F193" i="42"/>
  <c r="F194" i="42"/>
  <c r="C195" i="42"/>
  <c r="D195" i="42"/>
  <c r="E195" i="42"/>
  <c r="G195" i="42"/>
  <c r="L195" i="42"/>
  <c r="F196" i="42"/>
  <c r="F198" i="42"/>
  <c r="F199" i="42"/>
  <c r="F200" i="42"/>
  <c r="F201" i="42"/>
  <c r="F202" i="42"/>
  <c r="C203" i="42"/>
  <c r="D203" i="42"/>
  <c r="E203" i="42"/>
  <c r="G203" i="42"/>
  <c r="L203" i="42"/>
  <c r="F204" i="42"/>
  <c r="F205" i="42"/>
  <c r="F206" i="42"/>
  <c r="F207" i="42"/>
  <c r="F208" i="42"/>
  <c r="C210" i="42"/>
  <c r="D210" i="42"/>
  <c r="D209" i="42" s="1"/>
  <c r="E210" i="42"/>
  <c r="E209" i="42" s="1"/>
  <c r="G210" i="42"/>
  <c r="G209" i="42" s="1"/>
  <c r="L210" i="42"/>
  <c r="L209" i="42" s="1"/>
  <c r="F211" i="42"/>
  <c r="A216" i="42"/>
  <c r="A217" i="42"/>
  <c r="B11" i="41"/>
  <c r="C11" i="41"/>
  <c r="D11" i="41"/>
  <c r="E11" i="41"/>
  <c r="F11" i="41"/>
  <c r="G11" i="41"/>
  <c r="I11" i="41"/>
  <c r="K11" i="41"/>
  <c r="H12" i="41"/>
  <c r="L12" i="41" s="1"/>
  <c r="H13" i="41"/>
  <c r="L13" i="41"/>
  <c r="H14" i="41"/>
  <c r="L14" i="41" s="1"/>
  <c r="H15" i="41"/>
  <c r="L15" i="41" s="1"/>
  <c r="H16" i="41"/>
  <c r="L16" i="41" s="1"/>
  <c r="B17" i="41"/>
  <c r="C17" i="41"/>
  <c r="D17" i="41"/>
  <c r="E17" i="41"/>
  <c r="F17" i="41"/>
  <c r="G17" i="41"/>
  <c r="I17" i="41"/>
  <c r="K17" i="41"/>
  <c r="H18" i="41"/>
  <c r="L18" i="41" s="1"/>
  <c r="H19" i="41"/>
  <c r="B20" i="41"/>
  <c r="C20" i="41"/>
  <c r="D20" i="41"/>
  <c r="E20" i="41"/>
  <c r="F20" i="41"/>
  <c r="G20" i="41"/>
  <c r="I20" i="41"/>
  <c r="K20" i="41"/>
  <c r="H21" i="41"/>
  <c r="H20" i="41" s="1"/>
  <c r="B22" i="41"/>
  <c r="C22" i="41"/>
  <c r="D22" i="41"/>
  <c r="E22" i="41"/>
  <c r="F22" i="41"/>
  <c r="G22" i="41"/>
  <c r="I22" i="41"/>
  <c r="K22" i="41"/>
  <c r="H23" i="41"/>
  <c r="L23" i="41" s="1"/>
  <c r="H24" i="41"/>
  <c r="L24" i="41" s="1"/>
  <c r="H25" i="41"/>
  <c r="L25" i="41" s="1"/>
  <c r="H26" i="41"/>
  <c r="L26" i="41" s="1"/>
  <c r="H27" i="41"/>
  <c r="L27" i="41" s="1"/>
  <c r="H28" i="41"/>
  <c r="L28" i="41" s="1"/>
  <c r="B29" i="41"/>
  <c r="C29" i="41"/>
  <c r="D29" i="41"/>
  <c r="E29" i="41"/>
  <c r="F29" i="41"/>
  <c r="G29" i="41"/>
  <c r="I29" i="41"/>
  <c r="K29" i="41"/>
  <c r="H30" i="41"/>
  <c r="L30" i="41" s="1"/>
  <c r="H31" i="41"/>
  <c r="L31" i="41" s="1"/>
  <c r="B33" i="41"/>
  <c r="C33" i="41"/>
  <c r="D33" i="41"/>
  <c r="E33" i="41"/>
  <c r="F33" i="41"/>
  <c r="G33" i="41"/>
  <c r="I33" i="41"/>
  <c r="K33" i="41"/>
  <c r="H34" i="41"/>
  <c r="L34" i="41" s="1"/>
  <c r="H35" i="41"/>
  <c r="L35" i="41" s="1"/>
  <c r="H36" i="41"/>
  <c r="L36" i="41" s="1"/>
  <c r="B37" i="41"/>
  <c r="C37" i="41"/>
  <c r="C32" i="41" s="1"/>
  <c r="D37" i="41"/>
  <c r="E37" i="41"/>
  <c r="F37" i="41"/>
  <c r="G37" i="41"/>
  <c r="I37" i="41"/>
  <c r="K37" i="41"/>
  <c r="H38" i="41"/>
  <c r="L38" i="41" s="1"/>
  <c r="H39" i="41"/>
  <c r="L39" i="41" s="1"/>
  <c r="H40" i="41"/>
  <c r="L40" i="41" s="1"/>
  <c r="H41" i="41"/>
  <c r="L41" i="41" s="1"/>
  <c r="B43" i="41"/>
  <c r="C43" i="41"/>
  <c r="D43" i="41"/>
  <c r="E43" i="41"/>
  <c r="F43" i="41"/>
  <c r="G43" i="41"/>
  <c r="I43" i="41"/>
  <c r="K43" i="41"/>
  <c r="H44" i="41"/>
  <c r="L44" i="41" s="1"/>
  <c r="H45" i="41"/>
  <c r="L45" i="41" s="1"/>
  <c r="H46" i="41"/>
  <c r="L46" i="41" s="1"/>
  <c r="H47" i="41"/>
  <c r="L47" i="41" s="1"/>
  <c r="H48" i="41"/>
  <c r="L48" i="41" s="1"/>
  <c r="H49" i="41"/>
  <c r="L49" i="41" s="1"/>
  <c r="H50" i="41"/>
  <c r="L50" i="41" s="1"/>
  <c r="B51" i="41"/>
  <c r="C51" i="41"/>
  <c r="D51" i="41"/>
  <c r="E51" i="41"/>
  <c r="F51" i="41"/>
  <c r="G51" i="41"/>
  <c r="I51" i="41"/>
  <c r="K51" i="41"/>
  <c r="H52" i="41"/>
  <c r="L52" i="41" s="1"/>
  <c r="H53" i="41"/>
  <c r="L53" i="41" s="1"/>
  <c r="H54" i="41"/>
  <c r="L54" i="41" s="1"/>
  <c r="H55" i="41"/>
  <c r="L55" i="41" s="1"/>
  <c r="H56" i="41"/>
  <c r="L56" i="41" s="1"/>
  <c r="B57" i="41"/>
  <c r="C57" i="41"/>
  <c r="D57" i="41"/>
  <c r="E57" i="41"/>
  <c r="F57" i="41"/>
  <c r="G57" i="41"/>
  <c r="I57" i="41"/>
  <c r="K57" i="41"/>
  <c r="H58" i="41"/>
  <c r="L58" i="41" s="1"/>
  <c r="H59" i="41"/>
  <c r="L59" i="41" s="1"/>
  <c r="B60" i="41"/>
  <c r="C60" i="41"/>
  <c r="D60" i="41"/>
  <c r="E60" i="41"/>
  <c r="F60" i="41"/>
  <c r="G60" i="41"/>
  <c r="I60" i="41"/>
  <c r="K60" i="41"/>
  <c r="H61" i="41"/>
  <c r="L61" i="41" s="1"/>
  <c r="H62" i="41"/>
  <c r="H63" i="41"/>
  <c r="L63" i="41" s="1"/>
  <c r="H64" i="41"/>
  <c r="L64" i="41" s="1"/>
  <c r="B65" i="41"/>
  <c r="C65" i="41"/>
  <c r="D65" i="41"/>
  <c r="E65" i="41"/>
  <c r="F65" i="41"/>
  <c r="G65" i="41"/>
  <c r="I65" i="41"/>
  <c r="K65" i="41"/>
  <c r="H66" i="41"/>
  <c r="H67" i="41"/>
  <c r="L67" i="41" s="1"/>
  <c r="H68" i="41"/>
  <c r="L68" i="41" s="1"/>
  <c r="H69" i="41"/>
  <c r="B70" i="41"/>
  <c r="C70" i="41"/>
  <c r="D70" i="41"/>
  <c r="E70" i="41"/>
  <c r="F70" i="41"/>
  <c r="G70" i="41"/>
  <c r="I70" i="41"/>
  <c r="K70" i="41"/>
  <c r="H71" i="41"/>
  <c r="L71" i="41" s="1"/>
  <c r="H72" i="41"/>
  <c r="L72" i="41" s="1"/>
  <c r="H73" i="41"/>
  <c r="L73" i="41" s="1"/>
  <c r="H74" i="41"/>
  <c r="L74" i="41" s="1"/>
  <c r="B76" i="41"/>
  <c r="B75" i="41" s="1"/>
  <c r="C76" i="41"/>
  <c r="C75" i="41" s="1"/>
  <c r="D76" i="41"/>
  <c r="D75" i="41" s="1"/>
  <c r="E76" i="41"/>
  <c r="E75" i="41" s="1"/>
  <c r="F76" i="41"/>
  <c r="F75" i="41" s="1"/>
  <c r="G76" i="41"/>
  <c r="G75" i="41" s="1"/>
  <c r="I76" i="41"/>
  <c r="I75" i="41" s="1"/>
  <c r="K76" i="41"/>
  <c r="K75" i="41" s="1"/>
  <c r="H77" i="41"/>
  <c r="L77" i="41" s="1"/>
  <c r="H78" i="41"/>
  <c r="L78" i="41" s="1"/>
  <c r="H79" i="41"/>
  <c r="L79" i="41" s="1"/>
  <c r="H80" i="41"/>
  <c r="L80" i="41" s="1"/>
  <c r="B82" i="41"/>
  <c r="C82" i="41"/>
  <c r="D82" i="41"/>
  <c r="E82" i="41"/>
  <c r="F82" i="41"/>
  <c r="G82" i="41"/>
  <c r="I82" i="41"/>
  <c r="K82" i="41"/>
  <c r="H83" i="41"/>
  <c r="L83" i="41" s="1"/>
  <c r="H84" i="41"/>
  <c r="L84" i="41" s="1"/>
  <c r="B85" i="41"/>
  <c r="C85" i="41"/>
  <c r="D85" i="41"/>
  <c r="E85" i="41"/>
  <c r="F85" i="41"/>
  <c r="G85" i="41"/>
  <c r="I85" i="41"/>
  <c r="K85" i="41"/>
  <c r="H86" i="41"/>
  <c r="L86" i="41" s="1"/>
  <c r="H87" i="41"/>
  <c r="L87" i="41" s="1"/>
  <c r="H88" i="41"/>
  <c r="L88" i="41" s="1"/>
  <c r="B89" i="41"/>
  <c r="C89" i="41"/>
  <c r="D89" i="41"/>
  <c r="E89" i="41"/>
  <c r="F89" i="41"/>
  <c r="G89" i="41"/>
  <c r="I89" i="41"/>
  <c r="K89" i="41"/>
  <c r="H90" i="41"/>
  <c r="L90" i="41" s="1"/>
  <c r="H91" i="41"/>
  <c r="L91" i="41" s="1"/>
  <c r="H92" i="41"/>
  <c r="L92" i="41" s="1"/>
  <c r="B93" i="41"/>
  <c r="C93" i="41"/>
  <c r="D93" i="41"/>
  <c r="E93" i="41"/>
  <c r="F93" i="41"/>
  <c r="G93" i="41"/>
  <c r="I93" i="41"/>
  <c r="K93" i="41"/>
  <c r="H94" i="41"/>
  <c r="L94" i="41" s="1"/>
  <c r="H95" i="41"/>
  <c r="L95" i="41" s="1"/>
  <c r="H96" i="41"/>
  <c r="L96" i="41" s="1"/>
  <c r="B97" i="41"/>
  <c r="C97" i="41"/>
  <c r="D97" i="41"/>
  <c r="E97" i="41"/>
  <c r="F97" i="41"/>
  <c r="G97" i="41"/>
  <c r="I97" i="41"/>
  <c r="K97" i="41"/>
  <c r="H98" i="41"/>
  <c r="H99" i="41"/>
  <c r="L99" i="41" s="1"/>
  <c r="H100" i="41"/>
  <c r="L100" i="41" s="1"/>
  <c r="H101" i="41"/>
  <c r="L101" i="41" s="1"/>
  <c r="B102" i="41"/>
  <c r="C102" i="41"/>
  <c r="D102" i="41"/>
  <c r="E102" i="41"/>
  <c r="F102" i="41"/>
  <c r="G102" i="41"/>
  <c r="I102" i="41"/>
  <c r="K102" i="41"/>
  <c r="H103" i="41"/>
  <c r="H102" i="41" s="1"/>
  <c r="B105" i="41"/>
  <c r="C105" i="41"/>
  <c r="D105" i="41"/>
  <c r="E105" i="41"/>
  <c r="F105" i="41"/>
  <c r="G105" i="41"/>
  <c r="I105" i="41"/>
  <c r="K105" i="41"/>
  <c r="H107" i="41"/>
  <c r="L107" i="41" s="1"/>
  <c r="H108" i="41"/>
  <c r="L108" i="41" s="1"/>
  <c r="H109" i="41"/>
  <c r="L109" i="41" s="1"/>
  <c r="H110" i="41"/>
  <c r="L110" i="41" s="1"/>
  <c r="H111" i="41"/>
  <c r="L111" i="41" s="1"/>
  <c r="H112" i="41"/>
  <c r="L112" i="41" s="1"/>
  <c r="H113" i="41"/>
  <c r="L113" i="41" s="1"/>
  <c r="B114" i="41"/>
  <c r="C114" i="41"/>
  <c r="D114" i="41"/>
  <c r="E114" i="41"/>
  <c r="F114" i="41"/>
  <c r="G114" i="41"/>
  <c r="I114" i="41"/>
  <c r="K114" i="41"/>
  <c r="H115" i="41"/>
  <c r="L115" i="41" s="1"/>
  <c r="H116" i="41"/>
  <c r="L116" i="41" s="1"/>
  <c r="H117" i="41"/>
  <c r="L117" i="41" s="1"/>
  <c r="B118" i="41"/>
  <c r="C118" i="41"/>
  <c r="D118" i="41"/>
  <c r="E118" i="41"/>
  <c r="F118" i="41"/>
  <c r="G118" i="41"/>
  <c r="I118" i="41"/>
  <c r="K118" i="41"/>
  <c r="H119" i="41"/>
  <c r="L119" i="41" s="1"/>
  <c r="H120" i="41"/>
  <c r="L120" i="41" s="1"/>
  <c r="H121" i="41"/>
  <c r="B122" i="41"/>
  <c r="C122" i="41"/>
  <c r="D122" i="41"/>
  <c r="E122" i="41"/>
  <c r="F122" i="41"/>
  <c r="G122" i="41"/>
  <c r="I122" i="41"/>
  <c r="K122" i="41"/>
  <c r="H123" i="41"/>
  <c r="L123" i="41" s="1"/>
  <c r="H124" i="41"/>
  <c r="L124" i="41" s="1"/>
  <c r="H125" i="41"/>
  <c r="B126" i="41"/>
  <c r="C126" i="41"/>
  <c r="D126" i="41"/>
  <c r="E126" i="41"/>
  <c r="F126" i="41"/>
  <c r="G126" i="41"/>
  <c r="I126" i="41"/>
  <c r="K126" i="41"/>
  <c r="H127" i="41"/>
  <c r="L127" i="41" s="1"/>
  <c r="H128" i="41"/>
  <c r="L128" i="41" s="1"/>
  <c r="H129" i="41"/>
  <c r="L129" i="41" s="1"/>
  <c r="H130" i="41"/>
  <c r="L130" i="41" s="1"/>
  <c r="H131" i="41"/>
  <c r="L131" i="41" s="1"/>
  <c r="B132" i="41"/>
  <c r="C132" i="41"/>
  <c r="D132" i="41"/>
  <c r="E132" i="41"/>
  <c r="F132" i="41"/>
  <c r="G132" i="41"/>
  <c r="I132" i="41"/>
  <c r="K132" i="41"/>
  <c r="H133" i="41"/>
  <c r="L133" i="41" s="1"/>
  <c r="H134" i="41"/>
  <c r="L134" i="41" s="1"/>
  <c r="H135" i="41"/>
  <c r="L135" i="41" s="1"/>
  <c r="H136" i="41"/>
  <c r="L136" i="41" s="1"/>
  <c r="H137" i="41"/>
  <c r="L137" i="41" s="1"/>
  <c r="H138" i="41"/>
  <c r="L138" i="41" s="1"/>
  <c r="H139" i="41"/>
  <c r="L139" i="41" s="1"/>
  <c r="B141" i="41"/>
  <c r="B140" i="41" s="1"/>
  <c r="C141" i="41"/>
  <c r="C140" i="41" s="1"/>
  <c r="D141" i="41"/>
  <c r="D140" i="41" s="1"/>
  <c r="F141" i="41"/>
  <c r="F140" i="41" s="1"/>
  <c r="G141" i="41"/>
  <c r="G140" i="41" s="1"/>
  <c r="I141" i="41"/>
  <c r="I140" i="41" s="1"/>
  <c r="K141" i="41"/>
  <c r="K140" i="41" s="1"/>
  <c r="H142" i="41"/>
  <c r="L142" i="41" s="1"/>
  <c r="H143" i="41"/>
  <c r="L143" i="41" s="1"/>
  <c r="H144" i="41"/>
  <c r="L144" i="41" s="1"/>
  <c r="H145" i="41"/>
  <c r="L145" i="41" s="1"/>
  <c r="H146" i="41"/>
  <c r="L146" i="41" s="1"/>
  <c r="H147" i="41"/>
  <c r="L147" i="41" s="1"/>
  <c r="H148" i="41"/>
  <c r="L148" i="41" s="1"/>
  <c r="H149" i="41"/>
  <c r="L149" i="41" s="1"/>
  <c r="B153" i="41"/>
  <c r="C153" i="41"/>
  <c r="D153" i="41"/>
  <c r="E153" i="41"/>
  <c r="F153" i="41"/>
  <c r="G153" i="41"/>
  <c r="I153" i="41"/>
  <c r="K153" i="41"/>
  <c r="H154" i="41"/>
  <c r="L154" i="41" s="1"/>
  <c r="H155" i="41"/>
  <c r="H156" i="41"/>
  <c r="L156" i="41" s="1"/>
  <c r="H157" i="41"/>
  <c r="L157" i="41" s="1"/>
  <c r="H158" i="41"/>
  <c r="L158" i="41" s="1"/>
  <c r="B159" i="41"/>
  <c r="C159" i="41"/>
  <c r="D159" i="41"/>
  <c r="E159" i="41"/>
  <c r="F159" i="41"/>
  <c r="G159" i="41"/>
  <c r="I159" i="41"/>
  <c r="K159" i="41"/>
  <c r="H160" i="41"/>
  <c r="L160" i="41" s="1"/>
  <c r="B163" i="41"/>
  <c r="C163" i="41"/>
  <c r="D163" i="41"/>
  <c r="E163" i="41"/>
  <c r="F163" i="41"/>
  <c r="G163" i="41"/>
  <c r="I163" i="41"/>
  <c r="K163" i="41"/>
  <c r="H164" i="41"/>
  <c r="L164" i="41" s="1"/>
  <c r="H165" i="41"/>
  <c r="L165" i="41" s="1"/>
  <c r="H166" i="41"/>
  <c r="L166" i="41" s="1"/>
  <c r="B168" i="41"/>
  <c r="C168" i="41"/>
  <c r="D168" i="41"/>
  <c r="E168" i="41"/>
  <c r="F168" i="41"/>
  <c r="G168" i="41"/>
  <c r="I168" i="41"/>
  <c r="K168" i="41"/>
  <c r="H169" i="41"/>
  <c r="L169" i="41" s="1"/>
  <c r="H170" i="41"/>
  <c r="L170" i="41" s="1"/>
  <c r="H171" i="41"/>
  <c r="L171" i="41" s="1"/>
  <c r="H172" i="41"/>
  <c r="L172" i="41" s="1"/>
  <c r="B173" i="41"/>
  <c r="C173" i="41"/>
  <c r="D173" i="41"/>
  <c r="E173" i="41"/>
  <c r="F173" i="41"/>
  <c r="G173" i="41"/>
  <c r="I173" i="41"/>
  <c r="K173" i="41"/>
  <c r="H174" i="41"/>
  <c r="L174" i="41" s="1"/>
  <c r="H175" i="41"/>
  <c r="L175" i="41" s="1"/>
  <c r="H176" i="41"/>
  <c r="L176" i="41" s="1"/>
  <c r="B177" i="41"/>
  <c r="C177" i="41"/>
  <c r="D177" i="41"/>
  <c r="E177" i="41"/>
  <c r="F177" i="41"/>
  <c r="G177" i="41"/>
  <c r="I177" i="41"/>
  <c r="K177" i="41"/>
  <c r="H178" i="41"/>
  <c r="H177" i="41" s="1"/>
  <c r="B179" i="41"/>
  <c r="C179" i="41"/>
  <c r="D179" i="41"/>
  <c r="E179" i="41"/>
  <c r="F179" i="41"/>
  <c r="G179" i="41"/>
  <c r="I179" i="41"/>
  <c r="K179" i="41"/>
  <c r="H180" i="41"/>
  <c r="L180" i="41" s="1"/>
  <c r="H181" i="41"/>
  <c r="L181" i="41" s="1"/>
  <c r="H182" i="41"/>
  <c r="L182" i="41" s="1"/>
  <c r="H183" i="41"/>
  <c r="L183" i="41" s="1"/>
  <c r="H184" i="41"/>
  <c r="L184" i="41" s="1"/>
  <c r="H185" i="41"/>
  <c r="L185" i="41" s="1"/>
  <c r="B187" i="41"/>
  <c r="C187" i="41"/>
  <c r="D187" i="41"/>
  <c r="E187" i="41"/>
  <c r="F187" i="41"/>
  <c r="G187" i="41"/>
  <c r="I187" i="41"/>
  <c r="K187" i="41"/>
  <c r="H188" i="41"/>
  <c r="L188" i="41" s="1"/>
  <c r="H189" i="41"/>
  <c r="L189" i="41" s="1"/>
  <c r="H190" i="41"/>
  <c r="L190" i="41" s="1"/>
  <c r="H191" i="41"/>
  <c r="H192" i="41"/>
  <c r="L192" i="41" s="1"/>
  <c r="H193" i="41"/>
  <c r="L193" i="41" s="1"/>
  <c r="B194" i="41"/>
  <c r="C194" i="41"/>
  <c r="D194" i="41"/>
  <c r="E194" i="41"/>
  <c r="F194" i="41"/>
  <c r="G194" i="41"/>
  <c r="I194" i="41"/>
  <c r="K194" i="41"/>
  <c r="H195" i="41"/>
  <c r="L195" i="41" s="1"/>
  <c r="H196" i="41"/>
  <c r="L196" i="41" s="1"/>
  <c r="H197" i="41"/>
  <c r="L197" i="41" s="1"/>
  <c r="H198" i="41"/>
  <c r="L198" i="41" s="1"/>
  <c r="H199" i="41"/>
  <c r="L199" i="41" s="1"/>
  <c r="H200" i="41"/>
  <c r="L200" i="41" s="1"/>
  <c r="H201" i="41"/>
  <c r="L201" i="41" s="1"/>
  <c r="B202" i="41"/>
  <c r="C202" i="41"/>
  <c r="D202" i="41"/>
  <c r="E202" i="41"/>
  <c r="F202" i="41"/>
  <c r="G202" i="41"/>
  <c r="I202" i="41"/>
  <c r="K202" i="41"/>
  <c r="H203" i="41"/>
  <c r="L203" i="41" s="1"/>
  <c r="H204" i="41"/>
  <c r="L204" i="41" s="1"/>
  <c r="H205" i="41"/>
  <c r="L205" i="41" s="1"/>
  <c r="H206" i="41"/>
  <c r="L206" i="41" s="1"/>
  <c r="H207" i="41"/>
  <c r="L207" i="41" s="1"/>
  <c r="B209" i="41"/>
  <c r="B208" i="41" s="1"/>
  <c r="C209" i="41"/>
  <c r="C208" i="41" s="1"/>
  <c r="D209" i="41"/>
  <c r="D208" i="41" s="1"/>
  <c r="E209" i="41"/>
  <c r="E208" i="41" s="1"/>
  <c r="F209" i="41"/>
  <c r="F208" i="41" s="1"/>
  <c r="G209" i="41"/>
  <c r="G208" i="41" s="1"/>
  <c r="I209" i="41"/>
  <c r="I208" i="41" s="1"/>
  <c r="K209" i="41"/>
  <c r="K208" i="41" s="1"/>
  <c r="H210" i="41"/>
  <c r="H209" i="41" s="1"/>
  <c r="H208" i="41" s="1"/>
  <c r="A215" i="41"/>
  <c r="A216" i="41"/>
  <c r="A214" i="40"/>
  <c r="A215" i="40"/>
  <c r="B11" i="39"/>
  <c r="C11" i="39"/>
  <c r="D11" i="39"/>
  <c r="E11" i="39"/>
  <c r="F11" i="39"/>
  <c r="B17" i="39"/>
  <c r="C17" i="39"/>
  <c r="D17" i="39"/>
  <c r="E17" i="39"/>
  <c r="F17" i="39"/>
  <c r="B20" i="39"/>
  <c r="C20" i="39"/>
  <c r="D20" i="39"/>
  <c r="E20" i="39"/>
  <c r="F20" i="39"/>
  <c r="B22" i="39"/>
  <c r="C22" i="39"/>
  <c r="D22" i="39"/>
  <c r="E22" i="39"/>
  <c r="F22" i="39"/>
  <c r="B29" i="39"/>
  <c r="C29" i="39"/>
  <c r="D29" i="39"/>
  <c r="E29" i="39"/>
  <c r="F29" i="39"/>
  <c r="B33" i="39"/>
  <c r="C33" i="39"/>
  <c r="D33" i="39"/>
  <c r="E33" i="39"/>
  <c r="F33" i="39"/>
  <c r="B37" i="39"/>
  <c r="C37" i="39"/>
  <c r="D37" i="39"/>
  <c r="E37" i="39"/>
  <c r="F37" i="39"/>
  <c r="B43" i="39"/>
  <c r="C43" i="39"/>
  <c r="D43" i="39"/>
  <c r="E43" i="39"/>
  <c r="F43" i="39"/>
  <c r="B51" i="39"/>
  <c r="C51" i="39"/>
  <c r="D51" i="39"/>
  <c r="E51" i="39"/>
  <c r="F51" i="39"/>
  <c r="B57" i="39"/>
  <c r="C57" i="39"/>
  <c r="D57" i="39"/>
  <c r="E57" i="39"/>
  <c r="F57" i="39"/>
  <c r="B60" i="39"/>
  <c r="C60" i="39"/>
  <c r="D60" i="39"/>
  <c r="E60" i="39"/>
  <c r="F60" i="39"/>
  <c r="B65" i="39"/>
  <c r="C65" i="39"/>
  <c r="D65" i="39"/>
  <c r="E65" i="39"/>
  <c r="F65" i="39"/>
  <c r="B70" i="39"/>
  <c r="C70" i="39"/>
  <c r="D70" i="39"/>
  <c r="E70" i="39"/>
  <c r="F70" i="39"/>
  <c r="B76" i="39"/>
  <c r="B75" i="39" s="1"/>
  <c r="C76" i="39"/>
  <c r="C75" i="39" s="1"/>
  <c r="D76" i="39"/>
  <c r="D75" i="39" s="1"/>
  <c r="E76" i="39"/>
  <c r="E75" i="39" s="1"/>
  <c r="F76" i="39"/>
  <c r="F75" i="39" s="1"/>
  <c r="B82" i="39"/>
  <c r="C82" i="39"/>
  <c r="D82" i="39"/>
  <c r="E82" i="39"/>
  <c r="F82" i="39"/>
  <c r="B85" i="39"/>
  <c r="C85" i="39"/>
  <c r="D85" i="39"/>
  <c r="E85" i="39"/>
  <c r="F85" i="39"/>
  <c r="B89" i="39"/>
  <c r="C89" i="39"/>
  <c r="D89" i="39"/>
  <c r="E89" i="39"/>
  <c r="F89" i="39"/>
  <c r="B93" i="39"/>
  <c r="C93" i="39"/>
  <c r="D93" i="39"/>
  <c r="E93" i="39"/>
  <c r="F93" i="39"/>
  <c r="B97" i="39"/>
  <c r="C97" i="39"/>
  <c r="D97" i="39"/>
  <c r="E97" i="39"/>
  <c r="F97" i="39"/>
  <c r="B102" i="39"/>
  <c r="C102" i="39"/>
  <c r="D102" i="39"/>
  <c r="E102" i="39"/>
  <c r="F102" i="39"/>
  <c r="B105" i="39"/>
  <c r="C105" i="39"/>
  <c r="D105" i="39"/>
  <c r="E105" i="39"/>
  <c r="F105" i="39"/>
  <c r="B114" i="39"/>
  <c r="C114" i="39"/>
  <c r="D114" i="39"/>
  <c r="E114" i="39"/>
  <c r="F114" i="39"/>
  <c r="B118" i="39"/>
  <c r="C118" i="39"/>
  <c r="D118" i="39"/>
  <c r="E118" i="39"/>
  <c r="F118" i="39"/>
  <c r="B122" i="39"/>
  <c r="C122" i="39"/>
  <c r="D122" i="39"/>
  <c r="E122" i="39"/>
  <c r="F122" i="39"/>
  <c r="B126" i="39"/>
  <c r="C126" i="39"/>
  <c r="D126" i="39"/>
  <c r="E126" i="39"/>
  <c r="F126" i="39"/>
  <c r="B132" i="39"/>
  <c r="C132" i="39"/>
  <c r="D132" i="39"/>
  <c r="E132" i="39"/>
  <c r="F132" i="39"/>
  <c r="B141" i="39"/>
  <c r="B140" i="39" s="1"/>
  <c r="C141" i="39"/>
  <c r="C140" i="39" s="1"/>
  <c r="D141" i="39"/>
  <c r="D140" i="39" s="1"/>
  <c r="E141" i="39"/>
  <c r="E140" i="39" s="1"/>
  <c r="F141" i="39"/>
  <c r="F140" i="39" s="1"/>
  <c r="B153" i="39"/>
  <c r="C153" i="39"/>
  <c r="D153" i="39"/>
  <c r="E153" i="39"/>
  <c r="F153" i="39"/>
  <c r="B159" i="39"/>
  <c r="C159" i="39"/>
  <c r="D159" i="39"/>
  <c r="E159" i="39"/>
  <c r="F159" i="39"/>
  <c r="B163" i="39"/>
  <c r="C163" i="39"/>
  <c r="D163" i="39"/>
  <c r="E163" i="39"/>
  <c r="F163" i="39"/>
  <c r="B168" i="39"/>
  <c r="C168" i="39"/>
  <c r="D168" i="39"/>
  <c r="E168" i="39"/>
  <c r="F168" i="39"/>
  <c r="B173" i="39"/>
  <c r="C173" i="39"/>
  <c r="D173" i="39"/>
  <c r="E173" i="39"/>
  <c r="F173" i="39"/>
  <c r="B177" i="39"/>
  <c r="C177" i="39"/>
  <c r="D177" i="39"/>
  <c r="E177" i="39"/>
  <c r="F177" i="39"/>
  <c r="B179" i="39"/>
  <c r="C179" i="39"/>
  <c r="D179" i="39"/>
  <c r="E179" i="39"/>
  <c r="F179" i="39"/>
  <c r="B187" i="39"/>
  <c r="C187" i="39"/>
  <c r="D187" i="39"/>
  <c r="E187" i="39"/>
  <c r="F187" i="39"/>
  <c r="B194" i="39"/>
  <c r="C194" i="39"/>
  <c r="D194" i="39"/>
  <c r="E194" i="39"/>
  <c r="F194" i="39"/>
  <c r="B202" i="39"/>
  <c r="C202" i="39"/>
  <c r="D202" i="39"/>
  <c r="E202" i="39"/>
  <c r="F202" i="39"/>
  <c r="B209" i="39"/>
  <c r="B208" i="39" s="1"/>
  <c r="C209" i="39"/>
  <c r="C208" i="39" s="1"/>
  <c r="D209" i="39"/>
  <c r="D208" i="39" s="1"/>
  <c r="E209" i="39"/>
  <c r="E208" i="39" s="1"/>
  <c r="F209" i="39"/>
  <c r="F208" i="39" s="1"/>
  <c r="A215" i="39"/>
  <c r="A216" i="39"/>
  <c r="A222" i="33"/>
  <c r="A223" i="33"/>
  <c r="B62" i="32"/>
  <c r="B63" i="32"/>
  <c r="L66" i="41"/>
  <c r="D32" i="43"/>
  <c r="H60" i="42"/>
  <c r="K60" i="42" s="1"/>
  <c r="C32" i="43" l="1"/>
  <c r="F32" i="41"/>
  <c r="D32" i="41"/>
  <c r="D167" i="43"/>
  <c r="D152" i="43"/>
  <c r="B81" i="43"/>
  <c r="B32" i="43"/>
  <c r="B10" i="43"/>
  <c r="C167" i="43"/>
  <c r="K152" i="41"/>
  <c r="D152" i="41"/>
  <c r="G186" i="41"/>
  <c r="G152" i="41"/>
  <c r="E186" i="41"/>
  <c r="H29" i="41"/>
  <c r="H82" i="41"/>
  <c r="H114" i="41"/>
  <c r="G39" i="40"/>
  <c r="D134" i="40"/>
  <c r="D95" i="40"/>
  <c r="D116" i="40"/>
  <c r="E169" i="40"/>
  <c r="G13" i="40"/>
  <c r="D45" i="40"/>
  <c r="G53" i="40"/>
  <c r="G62" i="40"/>
  <c r="D67" i="40"/>
  <c r="G95" i="40"/>
  <c r="D99" i="40"/>
  <c r="G107" i="40"/>
  <c r="G120" i="40"/>
  <c r="G128" i="40"/>
  <c r="E12" i="40"/>
  <c r="G59" i="40"/>
  <c r="F169" i="40"/>
  <c r="G163" i="43"/>
  <c r="C81" i="43"/>
  <c r="E104" i="43"/>
  <c r="G33" i="42"/>
  <c r="D186" i="43"/>
  <c r="B167" i="43"/>
  <c r="C152" i="43"/>
  <c r="E42" i="43"/>
  <c r="E32" i="43"/>
  <c r="G33" i="43"/>
  <c r="G122" i="43"/>
  <c r="G114" i="43"/>
  <c r="G209" i="43"/>
  <c r="G102" i="43"/>
  <c r="G82" i="43"/>
  <c r="G29" i="43"/>
  <c r="B152" i="43"/>
  <c r="G76" i="43"/>
  <c r="G202" i="43"/>
  <c r="G177" i="43"/>
  <c r="G159" i="43"/>
  <c r="G153" i="43"/>
  <c r="G57" i="43"/>
  <c r="G51" i="43"/>
  <c r="F42" i="43"/>
  <c r="G22" i="43"/>
  <c r="G20" i="43"/>
  <c r="F10" i="43"/>
  <c r="B186" i="43"/>
  <c r="C104" i="43"/>
  <c r="G60" i="43"/>
  <c r="G43" i="43"/>
  <c r="F32" i="43"/>
  <c r="G194" i="43"/>
  <c r="G187" i="43"/>
  <c r="C186" i="43"/>
  <c r="E167" i="43"/>
  <c r="E152" i="43"/>
  <c r="G126" i="43"/>
  <c r="E10" i="43"/>
  <c r="E81" i="43"/>
  <c r="G179" i="43"/>
  <c r="C10" i="43"/>
  <c r="F104" i="43"/>
  <c r="B42" i="43"/>
  <c r="D42" i="43"/>
  <c r="F186" i="43"/>
  <c r="G173" i="43"/>
  <c r="G168" i="43"/>
  <c r="G141" i="43"/>
  <c r="G132" i="43"/>
  <c r="G97" i="43"/>
  <c r="G93" i="43"/>
  <c r="G89" i="43"/>
  <c r="G85" i="43"/>
  <c r="F81" i="43"/>
  <c r="C42" i="43"/>
  <c r="D10" i="43"/>
  <c r="G11" i="43"/>
  <c r="H190" i="42"/>
  <c r="K190" i="42" s="1"/>
  <c r="H13" i="42"/>
  <c r="K13" i="42" s="1"/>
  <c r="H26" i="42"/>
  <c r="K26" i="42" s="1"/>
  <c r="H200" i="42"/>
  <c r="K200" i="42" s="1"/>
  <c r="H183" i="42"/>
  <c r="K183" i="42" s="1"/>
  <c r="H177" i="42"/>
  <c r="K177" i="42" s="1"/>
  <c r="H25" i="42"/>
  <c r="K25" i="42" s="1"/>
  <c r="H199" i="42"/>
  <c r="H182" i="42"/>
  <c r="K182" i="42" s="1"/>
  <c r="F178" i="42"/>
  <c r="H176" i="42"/>
  <c r="K176" i="42" s="1"/>
  <c r="H173" i="42"/>
  <c r="K173" i="42" s="1"/>
  <c r="H37" i="42"/>
  <c r="K37" i="42" s="1"/>
  <c r="H24" i="42"/>
  <c r="K24" i="42" s="1"/>
  <c r="H20" i="42"/>
  <c r="K20" i="42" s="1"/>
  <c r="H204" i="42"/>
  <c r="K204" i="42" s="1"/>
  <c r="H198" i="42"/>
  <c r="K198" i="42" s="1"/>
  <c r="H175" i="42"/>
  <c r="K175" i="42" s="1"/>
  <c r="H172" i="42"/>
  <c r="K172" i="42" s="1"/>
  <c r="H36" i="42"/>
  <c r="K36" i="42" s="1"/>
  <c r="H19" i="42"/>
  <c r="K19" i="42" s="1"/>
  <c r="K18" i="42" s="1"/>
  <c r="H17" i="42"/>
  <c r="K17" i="42" s="1"/>
  <c r="H189" i="42"/>
  <c r="K189" i="42" s="1"/>
  <c r="H205" i="42"/>
  <c r="K205" i="42" s="1"/>
  <c r="H27" i="42"/>
  <c r="K27" i="42" s="1"/>
  <c r="H208" i="42"/>
  <c r="K208" i="42" s="1"/>
  <c r="H197" i="42"/>
  <c r="K197" i="42" s="1"/>
  <c r="H194" i="42"/>
  <c r="K194" i="42" s="1"/>
  <c r="H171" i="42"/>
  <c r="K171" i="42" s="1"/>
  <c r="H167" i="42"/>
  <c r="K167" i="42" s="1"/>
  <c r="H35" i="42"/>
  <c r="H32" i="42"/>
  <c r="K32" i="42" s="1"/>
  <c r="H16" i="42"/>
  <c r="K16" i="42" s="1"/>
  <c r="H192" i="42"/>
  <c r="K192" i="42" s="1"/>
  <c r="H185" i="42"/>
  <c r="K185" i="42" s="1"/>
  <c r="H201" i="42"/>
  <c r="K201" i="42" s="1"/>
  <c r="H207" i="42"/>
  <c r="K207" i="42" s="1"/>
  <c r="H196" i="42"/>
  <c r="K196" i="42" s="1"/>
  <c r="H193" i="42"/>
  <c r="K193" i="42" s="1"/>
  <c r="H170" i="42"/>
  <c r="K170" i="42" s="1"/>
  <c r="H166" i="42"/>
  <c r="K166" i="42" s="1"/>
  <c r="H31" i="42"/>
  <c r="K31" i="42" s="1"/>
  <c r="H29" i="42"/>
  <c r="K29" i="42" s="1"/>
  <c r="H15" i="42"/>
  <c r="K15" i="42" s="1"/>
  <c r="H202" i="42"/>
  <c r="K202" i="42" s="1"/>
  <c r="H184" i="42"/>
  <c r="K184" i="42" s="1"/>
  <c r="H206" i="42"/>
  <c r="K206" i="42" s="1"/>
  <c r="H191" i="42"/>
  <c r="K191" i="42" s="1"/>
  <c r="H186" i="42"/>
  <c r="K186" i="42" s="1"/>
  <c r="H28" i="42"/>
  <c r="K28" i="42" s="1"/>
  <c r="H14" i="42"/>
  <c r="K14" i="42" s="1"/>
  <c r="H161" i="42"/>
  <c r="K161" i="42" s="1"/>
  <c r="H159" i="42"/>
  <c r="K159" i="42" s="1"/>
  <c r="H158" i="42"/>
  <c r="K158" i="42" s="1"/>
  <c r="H157" i="42"/>
  <c r="K157" i="42" s="1"/>
  <c r="H156" i="42"/>
  <c r="K156" i="42" s="1"/>
  <c r="H150" i="42"/>
  <c r="K150" i="42" s="1"/>
  <c r="H149" i="42"/>
  <c r="K149" i="42" s="1"/>
  <c r="H148" i="42"/>
  <c r="K148" i="42" s="1"/>
  <c r="K147" i="42"/>
  <c r="H146" i="42"/>
  <c r="K146" i="42" s="1"/>
  <c r="H145" i="42"/>
  <c r="K145" i="42" s="1"/>
  <c r="H144" i="42"/>
  <c r="K144" i="42" s="1"/>
  <c r="H143" i="42"/>
  <c r="K143" i="42" s="1"/>
  <c r="H140" i="42"/>
  <c r="K140" i="42" s="1"/>
  <c r="H139" i="42"/>
  <c r="K139" i="42" s="1"/>
  <c r="H138" i="42"/>
  <c r="K138" i="42" s="1"/>
  <c r="H137" i="42"/>
  <c r="K137" i="42" s="1"/>
  <c r="H136" i="42"/>
  <c r="K136" i="42" s="1"/>
  <c r="H134" i="42"/>
  <c r="K134" i="42" s="1"/>
  <c r="H132" i="42"/>
  <c r="K132" i="42" s="1"/>
  <c r="H131" i="42"/>
  <c r="K131" i="42" s="1"/>
  <c r="H130" i="42"/>
  <c r="K130" i="42" s="1"/>
  <c r="H129" i="42"/>
  <c r="K129" i="42" s="1"/>
  <c r="H128" i="42"/>
  <c r="K128" i="42" s="1"/>
  <c r="H126" i="42"/>
  <c r="K126" i="42" s="1"/>
  <c r="H125" i="42"/>
  <c r="K125" i="42" s="1"/>
  <c r="H124" i="42"/>
  <c r="K124" i="42" s="1"/>
  <c r="H122" i="42"/>
  <c r="K122" i="42" s="1"/>
  <c r="H121" i="42"/>
  <c r="K121" i="42" s="1"/>
  <c r="H120" i="42"/>
  <c r="K120" i="42" s="1"/>
  <c r="H118" i="42"/>
  <c r="K118" i="42" s="1"/>
  <c r="H117" i="42"/>
  <c r="K117" i="42" s="1"/>
  <c r="H114" i="42"/>
  <c r="K114" i="42" s="1"/>
  <c r="H113" i="42"/>
  <c r="K113" i="42" s="1"/>
  <c r="H112" i="42"/>
  <c r="K112" i="42" s="1"/>
  <c r="H111" i="42"/>
  <c r="K111" i="42" s="1"/>
  <c r="H110" i="42"/>
  <c r="K110" i="42" s="1"/>
  <c r="H109" i="42"/>
  <c r="K109" i="42" s="1"/>
  <c r="H108" i="42"/>
  <c r="K108" i="42" s="1"/>
  <c r="H104" i="42"/>
  <c r="K104" i="42" s="1"/>
  <c r="K103" i="42" s="1"/>
  <c r="H102" i="42"/>
  <c r="K102" i="42" s="1"/>
  <c r="H101" i="42"/>
  <c r="K101" i="42" s="1"/>
  <c r="H100" i="42"/>
  <c r="K100" i="42" s="1"/>
  <c r="H99" i="42"/>
  <c r="K99" i="42" s="1"/>
  <c r="H97" i="42"/>
  <c r="K97" i="42" s="1"/>
  <c r="H96" i="42"/>
  <c r="K96" i="42" s="1"/>
  <c r="H95" i="42"/>
  <c r="H93" i="42"/>
  <c r="K93" i="42" s="1"/>
  <c r="H92" i="42"/>
  <c r="K92" i="42" s="1"/>
  <c r="H91" i="42"/>
  <c r="K91" i="42" s="1"/>
  <c r="H87" i="42"/>
  <c r="K87" i="42" s="1"/>
  <c r="H85" i="42"/>
  <c r="K85" i="42" s="1"/>
  <c r="F83" i="42"/>
  <c r="H81" i="42"/>
  <c r="K81" i="42" s="1"/>
  <c r="H80" i="42"/>
  <c r="K80" i="42" s="1"/>
  <c r="H79" i="42"/>
  <c r="K79" i="42" s="1"/>
  <c r="H78" i="42"/>
  <c r="K78" i="42" s="1"/>
  <c r="H75" i="42"/>
  <c r="K75" i="42" s="1"/>
  <c r="H74" i="42"/>
  <c r="K74" i="42" s="1"/>
  <c r="H72" i="42"/>
  <c r="K72" i="42" s="1"/>
  <c r="H70" i="42"/>
  <c r="K70" i="42" s="1"/>
  <c r="H69" i="42"/>
  <c r="K69" i="42" s="1"/>
  <c r="H68" i="42"/>
  <c r="K68" i="42" s="1"/>
  <c r="H67" i="42"/>
  <c r="K67" i="42" s="1"/>
  <c r="H65" i="42"/>
  <c r="K65" i="42" s="1"/>
  <c r="H64" i="42"/>
  <c r="K64" i="42" s="1"/>
  <c r="H63" i="42"/>
  <c r="K63" i="42" s="1"/>
  <c r="H62" i="42"/>
  <c r="K62" i="42" s="1"/>
  <c r="H59" i="42"/>
  <c r="K59" i="42" s="1"/>
  <c r="K58" i="42" s="1"/>
  <c r="H57" i="42"/>
  <c r="K57" i="42" s="1"/>
  <c r="H56" i="42"/>
  <c r="K56" i="42" s="1"/>
  <c r="H55" i="42"/>
  <c r="K55" i="42" s="1"/>
  <c r="H54" i="42"/>
  <c r="K54" i="42" s="1"/>
  <c r="H51" i="42"/>
  <c r="K51" i="42" s="1"/>
  <c r="H50" i="42"/>
  <c r="K50" i="42" s="1"/>
  <c r="H49" i="42"/>
  <c r="K49" i="42" s="1"/>
  <c r="H48" i="42"/>
  <c r="K48" i="42" s="1"/>
  <c r="H47" i="42"/>
  <c r="K47" i="42" s="1"/>
  <c r="H46" i="42"/>
  <c r="K46" i="42" s="1"/>
  <c r="H45" i="42"/>
  <c r="H42" i="42"/>
  <c r="K42" i="42" s="1"/>
  <c r="J33" i="42"/>
  <c r="E33" i="42"/>
  <c r="H40" i="42"/>
  <c r="K40" i="42" s="1"/>
  <c r="D33" i="42"/>
  <c r="H39" i="42"/>
  <c r="K39" i="42" s="1"/>
  <c r="H106" i="40"/>
  <c r="C12" i="40"/>
  <c r="B83" i="40"/>
  <c r="D181" i="40"/>
  <c r="G189" i="40"/>
  <c r="G165" i="40"/>
  <c r="G175" i="40"/>
  <c r="H12" i="40"/>
  <c r="F103" i="42"/>
  <c r="K179" i="42"/>
  <c r="K178" i="42" s="1"/>
  <c r="J168" i="42"/>
  <c r="C209" i="42"/>
  <c r="C76" i="42"/>
  <c r="E168" i="42"/>
  <c r="F164" i="42"/>
  <c r="J11" i="42"/>
  <c r="J153" i="42"/>
  <c r="C168" i="42"/>
  <c r="L82" i="42"/>
  <c r="H165" i="42"/>
  <c r="K165" i="42" s="1"/>
  <c r="C187" i="42"/>
  <c r="D168" i="42"/>
  <c r="D187" i="42"/>
  <c r="E105" i="42"/>
  <c r="C33" i="42"/>
  <c r="L11" i="42"/>
  <c r="G11" i="42"/>
  <c r="J187" i="42"/>
  <c r="C105" i="42"/>
  <c r="L33" i="42"/>
  <c r="D11" i="42"/>
  <c r="F34" i="42"/>
  <c r="D153" i="42"/>
  <c r="D43" i="42"/>
  <c r="F12" i="42"/>
  <c r="F119" i="42"/>
  <c r="F115" i="42"/>
  <c r="G43" i="42"/>
  <c r="F66" i="42"/>
  <c r="E187" i="42"/>
  <c r="F52" i="42"/>
  <c r="F174" i="42"/>
  <c r="D105" i="42"/>
  <c r="J105" i="42"/>
  <c r="C153" i="42"/>
  <c r="L153" i="42"/>
  <c r="F169" i="42"/>
  <c r="E153" i="42"/>
  <c r="H116" i="42"/>
  <c r="K116" i="42" s="1"/>
  <c r="L105" i="42"/>
  <c r="F58" i="42"/>
  <c r="F127" i="42"/>
  <c r="F188" i="42"/>
  <c r="G187" i="42"/>
  <c r="F160" i="42"/>
  <c r="F133" i="42"/>
  <c r="C43" i="42"/>
  <c r="J82" i="42"/>
  <c r="F44" i="42"/>
  <c r="G105" i="42"/>
  <c r="L43" i="42"/>
  <c r="E11" i="42"/>
  <c r="J43" i="42"/>
  <c r="F90" i="42"/>
  <c r="C82" i="42"/>
  <c r="E43" i="42"/>
  <c r="F38" i="42"/>
  <c r="L168" i="42"/>
  <c r="G153" i="42"/>
  <c r="F86" i="42"/>
  <c r="F71" i="42"/>
  <c r="C11" i="42"/>
  <c r="E152" i="41"/>
  <c r="H76" i="41"/>
  <c r="H75" i="41" s="1"/>
  <c r="H122" i="41"/>
  <c r="L29" i="41"/>
  <c r="J152" i="41"/>
  <c r="J186" i="41"/>
  <c r="J10" i="41"/>
  <c r="I104" i="41"/>
  <c r="D104" i="41"/>
  <c r="D42" i="41"/>
  <c r="K81" i="41"/>
  <c r="K32" i="41"/>
  <c r="D10" i="41"/>
  <c r="E81" i="41"/>
  <c r="E10" i="41"/>
  <c r="L103" i="41"/>
  <c r="L102" i="41" s="1"/>
  <c r="L178" i="41"/>
  <c r="L177" i="41" s="1"/>
  <c r="D186" i="41"/>
  <c r="E32" i="41"/>
  <c r="D170" i="40"/>
  <c r="D189" i="40"/>
  <c r="G196" i="40"/>
  <c r="D204" i="40"/>
  <c r="E34" i="40"/>
  <c r="D39" i="40"/>
  <c r="G45" i="40"/>
  <c r="D53" i="40"/>
  <c r="D72" i="40"/>
  <c r="G78" i="40"/>
  <c r="G77" i="40" s="1"/>
  <c r="G87" i="40"/>
  <c r="D91" i="40"/>
  <c r="G99" i="40"/>
  <c r="G116" i="40"/>
  <c r="D120" i="40"/>
  <c r="E106" i="40"/>
  <c r="G124" i="40"/>
  <c r="D128" i="40"/>
  <c r="C34" i="40"/>
  <c r="H83" i="40"/>
  <c r="C83" i="40"/>
  <c r="C106" i="40"/>
  <c r="E154" i="40"/>
  <c r="K186" i="41"/>
  <c r="K104" i="41"/>
  <c r="J104" i="41"/>
  <c r="I81" i="41"/>
  <c r="J81" i="41"/>
  <c r="J42" i="41"/>
  <c r="I32" i="41"/>
  <c r="I10" i="41"/>
  <c r="B186" i="41"/>
  <c r="C186" i="41"/>
  <c r="D167" i="41"/>
  <c r="F167" i="41"/>
  <c r="G167" i="41"/>
  <c r="C167" i="41"/>
  <c r="B167" i="41"/>
  <c r="H153" i="41"/>
  <c r="B104" i="41"/>
  <c r="H126" i="41"/>
  <c r="L125" i="41"/>
  <c r="L122" i="41" s="1"/>
  <c r="L114" i="41"/>
  <c r="F104" i="41"/>
  <c r="H93" i="41"/>
  <c r="F81" i="41"/>
  <c r="L93" i="41"/>
  <c r="H89" i="41"/>
  <c r="L85" i="41"/>
  <c r="L82" i="41"/>
  <c r="L76" i="41"/>
  <c r="L75" i="41" s="1"/>
  <c r="H65" i="41"/>
  <c r="H60" i="41"/>
  <c r="L57" i="41"/>
  <c r="G42" i="41"/>
  <c r="B32" i="41"/>
  <c r="F10" i="41"/>
  <c r="B10" i="41"/>
  <c r="H17" i="41"/>
  <c r="C10" i="41"/>
  <c r="H11" i="41"/>
  <c r="L11" i="41"/>
  <c r="G204" i="40"/>
  <c r="H188" i="40"/>
  <c r="E188" i="40"/>
  <c r="F188" i="40"/>
  <c r="C188" i="40"/>
  <c r="D196" i="40"/>
  <c r="G181" i="40"/>
  <c r="H169" i="40"/>
  <c r="G170" i="40"/>
  <c r="D175" i="40"/>
  <c r="H154" i="40"/>
  <c r="F154" i="40"/>
  <c r="G161" i="40"/>
  <c r="G155" i="40"/>
  <c r="C154" i="40"/>
  <c r="D161" i="40"/>
  <c r="B154" i="40"/>
  <c r="D155" i="40"/>
  <c r="G143" i="40"/>
  <c r="G142" i="40" s="1"/>
  <c r="D143" i="40"/>
  <c r="D142" i="40" s="1"/>
  <c r="G70" i="43"/>
  <c r="G37" i="43"/>
  <c r="G105" i="43"/>
  <c r="D81" i="43"/>
  <c r="G65" i="43"/>
  <c r="F152" i="43"/>
  <c r="B104" i="43"/>
  <c r="F167" i="43"/>
  <c r="G17" i="43"/>
  <c r="E186" i="43"/>
  <c r="D104" i="43"/>
  <c r="G118" i="43"/>
  <c r="K88" i="42"/>
  <c r="K199" i="42"/>
  <c r="K35" i="42"/>
  <c r="K45" i="42"/>
  <c r="F23" i="42"/>
  <c r="F94" i="42"/>
  <c r="H41" i="42"/>
  <c r="K41" i="42" s="1"/>
  <c r="H135" i="42"/>
  <c r="K135" i="42" s="1"/>
  <c r="H89" i="42"/>
  <c r="K89" i="42" s="1"/>
  <c r="H73" i="42"/>
  <c r="H53" i="42"/>
  <c r="K84" i="42"/>
  <c r="F30" i="42"/>
  <c r="F18" i="42"/>
  <c r="E82" i="42"/>
  <c r="G82" i="42"/>
  <c r="L187" i="42"/>
  <c r="F123" i="42"/>
  <c r="F98" i="42"/>
  <c r="F142" i="42"/>
  <c r="F203" i="42"/>
  <c r="F77" i="42"/>
  <c r="D82" i="42"/>
  <c r="L173" i="41"/>
  <c r="L126" i="41"/>
  <c r="H22" i="41"/>
  <c r="L163" i="41"/>
  <c r="G104" i="41"/>
  <c r="L69" i="41"/>
  <c r="L65" i="41" s="1"/>
  <c r="L62" i="41"/>
  <c r="L60" i="41" s="1"/>
  <c r="L33" i="41"/>
  <c r="L22" i="41"/>
  <c r="K10" i="41"/>
  <c r="L19" i="41"/>
  <c r="L17" i="41" s="1"/>
  <c r="H132" i="41"/>
  <c r="L194" i="41"/>
  <c r="E167" i="41"/>
  <c r="C152" i="41"/>
  <c r="E42" i="41"/>
  <c r="L51" i="41"/>
  <c r="C42" i="41"/>
  <c r="L210" i="41"/>
  <c r="L209" i="41" s="1"/>
  <c r="L208" i="41" s="1"/>
  <c r="L43" i="41"/>
  <c r="H159" i="41"/>
  <c r="H37" i="41"/>
  <c r="I186" i="41"/>
  <c r="I167" i="41"/>
  <c r="L168" i="41"/>
  <c r="L159" i="41"/>
  <c r="B152" i="41"/>
  <c r="K42" i="41"/>
  <c r="L37" i="41"/>
  <c r="H51" i="41"/>
  <c r="L89" i="41"/>
  <c r="K167" i="41"/>
  <c r="C104" i="41"/>
  <c r="H97" i="41"/>
  <c r="B81" i="41"/>
  <c r="G81" i="41"/>
  <c r="D81" i="41"/>
  <c r="B42" i="41"/>
  <c r="I42" i="41"/>
  <c r="H202" i="41"/>
  <c r="H85" i="41"/>
  <c r="L21" i="41"/>
  <c r="L20" i="41" s="1"/>
  <c r="H187" i="41"/>
  <c r="I152" i="41"/>
  <c r="L132" i="41"/>
  <c r="L70" i="41"/>
  <c r="G10" i="41"/>
  <c r="H173" i="41"/>
  <c r="H194" i="41"/>
  <c r="H43" i="41"/>
  <c r="H70" i="41"/>
  <c r="F186" i="41"/>
  <c r="L141" i="41"/>
  <c r="L140" i="41" s="1"/>
  <c r="H118" i="41"/>
  <c r="E104" i="41"/>
  <c r="L105" i="41"/>
  <c r="F42" i="41"/>
  <c r="J167" i="41"/>
  <c r="G19" i="40"/>
  <c r="D84" i="40"/>
  <c r="B188" i="40"/>
  <c r="H34" i="40"/>
  <c r="C169" i="40"/>
  <c r="D165" i="40"/>
  <c r="D35" i="40"/>
  <c r="D87" i="40"/>
  <c r="G134" i="40"/>
  <c r="F106" i="40"/>
  <c r="B106" i="40"/>
  <c r="D107" i="40"/>
  <c r="E83" i="40"/>
  <c r="G91" i="40"/>
  <c r="F83" i="40"/>
  <c r="G84" i="40"/>
  <c r="D78" i="40"/>
  <c r="D77" i="40" s="1"/>
  <c r="G67" i="40"/>
  <c r="E44" i="40"/>
  <c r="H44" i="40"/>
  <c r="F44" i="40"/>
  <c r="D62" i="40"/>
  <c r="B44" i="40"/>
  <c r="C44" i="40"/>
  <c r="F34" i="40"/>
  <c r="G35" i="40"/>
  <c r="B34" i="40"/>
  <c r="G31" i="40"/>
  <c r="G24" i="40"/>
  <c r="D31" i="40"/>
  <c r="D24" i="40"/>
  <c r="B12" i="40"/>
  <c r="D13" i="40"/>
  <c r="D186" i="39"/>
  <c r="B186" i="39"/>
  <c r="C167" i="39"/>
  <c r="C186" i="39"/>
  <c r="E186" i="39"/>
  <c r="L179" i="41"/>
  <c r="L202" i="41"/>
  <c r="G168" i="42"/>
  <c r="F195" i="42"/>
  <c r="L191" i="41"/>
  <c r="L187" i="41" s="1"/>
  <c r="L155" i="41"/>
  <c r="L153" i="41" s="1"/>
  <c r="L121" i="41"/>
  <c r="L118" i="41" s="1"/>
  <c r="H141" i="41"/>
  <c r="H140" i="41" s="1"/>
  <c r="H163" i="41"/>
  <c r="H33" i="41"/>
  <c r="F21" i="42"/>
  <c r="H22" i="42"/>
  <c r="L98" i="41"/>
  <c r="L97" i="41" s="1"/>
  <c r="G32" i="41"/>
  <c r="H211" i="42"/>
  <c r="F210" i="42"/>
  <c r="H168" i="41"/>
  <c r="F106" i="42"/>
  <c r="H181" i="42"/>
  <c r="F180" i="42"/>
  <c r="H105" i="41"/>
  <c r="F154" i="42"/>
  <c r="H57" i="41"/>
  <c r="H179" i="41"/>
  <c r="F61" i="42"/>
  <c r="F152" i="41"/>
  <c r="C81" i="41"/>
  <c r="D81" i="39"/>
  <c r="F42" i="39"/>
  <c r="D42" i="39"/>
  <c r="E42" i="39"/>
  <c r="B42" i="39"/>
  <c r="F32" i="39"/>
  <c r="D32" i="39"/>
  <c r="C32" i="39"/>
  <c r="B32" i="39"/>
  <c r="F81" i="39"/>
  <c r="D104" i="39"/>
  <c r="B81" i="39"/>
  <c r="B152" i="39"/>
  <c r="B104" i="39"/>
  <c r="F104" i="39"/>
  <c r="E81" i="39"/>
  <c r="C42" i="39"/>
  <c r="E32" i="39"/>
  <c r="C104" i="39"/>
  <c r="E104" i="39"/>
  <c r="C81" i="39"/>
  <c r="F186" i="39"/>
  <c r="E167" i="39"/>
  <c r="B167" i="39"/>
  <c r="D152" i="39"/>
  <c r="F152" i="39"/>
  <c r="D167" i="39"/>
  <c r="F167" i="39"/>
  <c r="C152" i="39"/>
  <c r="E152" i="39"/>
  <c r="F10" i="39"/>
  <c r="E10" i="39"/>
  <c r="D10" i="39"/>
  <c r="C10" i="39"/>
  <c r="H18" i="42" l="1"/>
  <c r="G186" i="43"/>
  <c r="H34" i="42"/>
  <c r="K34" i="42"/>
  <c r="K23" i="42"/>
  <c r="H23" i="42"/>
  <c r="K30" i="42"/>
  <c r="H30" i="42"/>
  <c r="K164" i="42"/>
  <c r="G34" i="40"/>
  <c r="D169" i="40"/>
  <c r="G188" i="40"/>
  <c r="D44" i="40"/>
  <c r="D34" i="40"/>
  <c r="H203" i="42"/>
  <c r="K169" i="42"/>
  <c r="K12" i="42"/>
  <c r="G167" i="43"/>
  <c r="G152" i="43"/>
  <c r="G104" i="43"/>
  <c r="G81" i="43"/>
  <c r="G32" i="43"/>
  <c r="G75" i="43"/>
  <c r="G208" i="43"/>
  <c r="G140" i="43"/>
  <c r="G10" i="43"/>
  <c r="K188" i="42"/>
  <c r="H188" i="42"/>
  <c r="H195" i="42"/>
  <c r="K195" i="42"/>
  <c r="K203" i="42"/>
  <c r="K174" i="42"/>
  <c r="H174" i="42"/>
  <c r="H169" i="42"/>
  <c r="F209" i="42"/>
  <c r="H12" i="42"/>
  <c r="K154" i="42"/>
  <c r="H154" i="42"/>
  <c r="K142" i="42"/>
  <c r="K141" i="42" s="1"/>
  <c r="H142" i="42"/>
  <c r="H141" i="42" s="1"/>
  <c r="F141" i="42"/>
  <c r="K133" i="42"/>
  <c r="K127" i="42"/>
  <c r="H127" i="42"/>
  <c r="H123" i="42"/>
  <c r="K123" i="42"/>
  <c r="K119" i="42"/>
  <c r="H119" i="42"/>
  <c r="K106" i="42"/>
  <c r="H106" i="42"/>
  <c r="H103" i="42"/>
  <c r="K98" i="42"/>
  <c r="H98" i="42"/>
  <c r="H94" i="42"/>
  <c r="K95" i="42"/>
  <c r="K94" i="42" s="1"/>
  <c r="K90" i="42"/>
  <c r="H90" i="42"/>
  <c r="H83" i="42"/>
  <c r="K83" i="42"/>
  <c r="H77" i="42"/>
  <c r="H76" i="42" s="1"/>
  <c r="K77" i="42"/>
  <c r="K76" i="42" s="1"/>
  <c r="F76" i="42"/>
  <c r="H66" i="42"/>
  <c r="K66" i="42"/>
  <c r="K61" i="42"/>
  <c r="H61" i="42"/>
  <c r="H58" i="42"/>
  <c r="K44" i="42"/>
  <c r="H44" i="42"/>
  <c r="K38" i="42"/>
  <c r="K33" i="42" s="1"/>
  <c r="G44" i="40"/>
  <c r="G106" i="40"/>
  <c r="D83" i="40"/>
  <c r="F168" i="42"/>
  <c r="F33" i="42"/>
  <c r="F82" i="42"/>
  <c r="H164" i="42"/>
  <c r="F105" i="42"/>
  <c r="F153" i="42"/>
  <c r="F43" i="42"/>
  <c r="K115" i="42"/>
  <c r="H133" i="42"/>
  <c r="H115" i="42"/>
  <c r="F11" i="42"/>
  <c r="F187" i="42"/>
  <c r="D106" i="40"/>
  <c r="D188" i="40"/>
  <c r="L167" i="41"/>
  <c r="H152" i="41"/>
  <c r="H104" i="41"/>
  <c r="L104" i="41"/>
  <c r="L81" i="41"/>
  <c r="H32" i="41"/>
  <c r="L32" i="41"/>
  <c r="L10" i="41"/>
  <c r="H10" i="41"/>
  <c r="G169" i="40"/>
  <c r="G154" i="40"/>
  <c r="D154" i="40"/>
  <c r="G42" i="43"/>
  <c r="H160" i="42"/>
  <c r="K160" i="42"/>
  <c r="K53" i="42"/>
  <c r="K52" i="42" s="1"/>
  <c r="H52" i="42"/>
  <c r="H38" i="42"/>
  <c r="H33" i="42" s="1"/>
  <c r="H86" i="42"/>
  <c r="K73" i="42"/>
  <c r="K71" i="42" s="1"/>
  <c r="H71" i="42"/>
  <c r="K86" i="42"/>
  <c r="L42" i="41"/>
  <c r="H186" i="41"/>
  <c r="H81" i="41"/>
  <c r="L152" i="41"/>
  <c r="H42" i="41"/>
  <c r="G12" i="40"/>
  <c r="G83" i="40"/>
  <c r="D12" i="40"/>
  <c r="K211" i="42"/>
  <c r="K210" i="42" s="1"/>
  <c r="K209" i="42" s="1"/>
  <c r="H210" i="42"/>
  <c r="H209" i="42" s="1"/>
  <c r="H180" i="42"/>
  <c r="K181" i="42"/>
  <c r="K180" i="42" s="1"/>
  <c r="H167" i="41"/>
  <c r="H21" i="42"/>
  <c r="K22" i="42"/>
  <c r="K21" i="42" s="1"/>
  <c r="L186" i="41"/>
  <c r="K11" i="42" l="1"/>
  <c r="H11" i="42"/>
  <c r="H187" i="42"/>
  <c r="K187" i="42"/>
  <c r="K168" i="42"/>
  <c r="H168" i="42"/>
  <c r="K153" i="42"/>
  <c r="H153" i="42"/>
  <c r="K105" i="42"/>
  <c r="K82" i="42"/>
  <c r="H82" i="42"/>
  <c r="K43" i="42"/>
  <c r="H43" i="42"/>
  <c r="H105" i="42"/>
</calcChain>
</file>

<file path=xl/sharedStrings.xml><?xml version="1.0" encoding="utf-8"?>
<sst xmlns="http://schemas.openxmlformats.org/spreadsheetml/2006/main" count="1890" uniqueCount="843">
  <si>
    <t>(€000's)</t>
  </si>
  <si>
    <t>L</t>
  </si>
  <si>
    <t>Event catering activities</t>
  </si>
  <si>
    <t>H</t>
  </si>
  <si>
    <t>J</t>
  </si>
  <si>
    <t>M</t>
  </si>
  <si>
    <t>N</t>
  </si>
  <si>
    <t>P</t>
  </si>
  <si>
    <t>Q</t>
  </si>
  <si>
    <t>R</t>
  </si>
  <si>
    <t>S</t>
  </si>
  <si>
    <t>T</t>
  </si>
  <si>
    <t>SERVICES AND TRANSPORT SURVEY</t>
  </si>
  <si>
    <t>ΕΡΕΥΝΑ ΥΠΗΡΕΣΙΩΝ ΚΑΙ ΜΕΤΑΦΟΡΩΝ</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</si>
  <si>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</si>
  <si>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</si>
  <si>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</si>
  <si>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</si>
  <si>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</si>
  <si>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</si>
  <si>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</si>
  <si>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</si>
  <si>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</si>
  <si>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</si>
  <si>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</si>
  <si>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</si>
  <si>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</si>
  <si>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</si>
  <si>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</si>
  <si>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</si>
  <si>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</si>
  <si>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</si>
  <si>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</si>
  <si>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</si>
  <si>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</si>
  <si>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</si>
  <si>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</si>
  <si>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</si>
  <si>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</si>
  <si>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</si>
  <si>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</si>
  <si>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</si>
  <si>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</si>
  <si>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</si>
  <si>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</si>
  <si>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</si>
  <si>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49</t>
  </si>
  <si>
    <t>4931</t>
  </si>
  <si>
    <t>4932</t>
  </si>
  <si>
    <t>4939</t>
  </si>
  <si>
    <t>4941</t>
  </si>
  <si>
    <t>4942</t>
  </si>
  <si>
    <t>50</t>
  </si>
  <si>
    <t>5010</t>
  </si>
  <si>
    <t>5020</t>
  </si>
  <si>
    <t>51</t>
  </si>
  <si>
    <t>5110</t>
  </si>
  <si>
    <t>52</t>
  </si>
  <si>
    <t>5210</t>
  </si>
  <si>
    <t>Αποθήκευση</t>
  </si>
  <si>
    <t>5221</t>
  </si>
  <si>
    <t>5222</t>
  </si>
  <si>
    <t>5223</t>
  </si>
  <si>
    <t>5224</t>
  </si>
  <si>
    <t>5229</t>
  </si>
  <si>
    <t>53</t>
  </si>
  <si>
    <t>5310</t>
  </si>
  <si>
    <t>5320</t>
  </si>
  <si>
    <t>58</t>
  </si>
  <si>
    <t>5811</t>
  </si>
  <si>
    <t>5812</t>
  </si>
  <si>
    <t>5813</t>
  </si>
  <si>
    <t>5814</t>
  </si>
  <si>
    <t>5819</t>
  </si>
  <si>
    <t>5821</t>
  </si>
  <si>
    <t>5829</t>
  </si>
  <si>
    <t>59</t>
  </si>
  <si>
    <t>5911</t>
  </si>
  <si>
    <t>5912</t>
  </si>
  <si>
    <t>5913</t>
  </si>
  <si>
    <t>5914</t>
  </si>
  <si>
    <t>5920</t>
  </si>
  <si>
    <t>60</t>
  </si>
  <si>
    <t>6010</t>
  </si>
  <si>
    <t>6020</t>
  </si>
  <si>
    <t>Τηλεοπτικός προγραμματισμός και τηλεοπτικές εκπομπές</t>
  </si>
  <si>
    <t>61</t>
  </si>
  <si>
    <t>Τηλεπικοινωνίες</t>
  </si>
  <si>
    <t>6110</t>
  </si>
  <si>
    <t>6120</t>
  </si>
  <si>
    <t>Ασύρματες τηλεπικοινωνιακές δραστηριότητες</t>
  </si>
  <si>
    <t>6130</t>
  </si>
  <si>
    <t>Δορυφορικές τηλεπικοινωνιακές δραστηριότητες</t>
  </si>
  <si>
    <t>6190</t>
  </si>
  <si>
    <t>62</t>
  </si>
  <si>
    <t>6201</t>
  </si>
  <si>
    <t>6202</t>
  </si>
  <si>
    <t>6203</t>
  </si>
  <si>
    <t>6209</t>
  </si>
  <si>
    <t>63</t>
  </si>
  <si>
    <t>6311</t>
  </si>
  <si>
    <t>6312</t>
  </si>
  <si>
    <t>6391</t>
  </si>
  <si>
    <t>6399</t>
  </si>
  <si>
    <t>68</t>
  </si>
  <si>
    <t>Διαχείριση  ακίνητης  περιουσίας</t>
  </si>
  <si>
    <t>6810</t>
  </si>
  <si>
    <t>6820</t>
  </si>
  <si>
    <t>6831</t>
  </si>
  <si>
    <t>6832</t>
  </si>
  <si>
    <t>69</t>
  </si>
  <si>
    <t>6910</t>
  </si>
  <si>
    <t>6920</t>
  </si>
  <si>
    <t>70</t>
  </si>
  <si>
    <t>7010</t>
  </si>
  <si>
    <t>7021</t>
  </si>
  <si>
    <t>7022</t>
  </si>
  <si>
    <t>71</t>
  </si>
  <si>
    <t>7111</t>
  </si>
  <si>
    <t>7112</t>
  </si>
  <si>
    <t>7120</t>
  </si>
  <si>
    <t>73</t>
  </si>
  <si>
    <t>7311</t>
  </si>
  <si>
    <t>7312</t>
  </si>
  <si>
    <t>7320</t>
  </si>
  <si>
    <t>74</t>
  </si>
  <si>
    <t>7410</t>
  </si>
  <si>
    <t>7420</t>
  </si>
  <si>
    <t>7430</t>
  </si>
  <si>
    <t>7490</t>
  </si>
  <si>
    <t>75</t>
  </si>
  <si>
    <t>7500</t>
  </si>
  <si>
    <t>77</t>
  </si>
  <si>
    <t>7711</t>
  </si>
  <si>
    <t>7712</t>
  </si>
  <si>
    <t>7721</t>
  </si>
  <si>
    <t>7722</t>
  </si>
  <si>
    <t>7729</t>
  </si>
  <si>
    <t>7731</t>
  </si>
  <si>
    <t>7732</t>
  </si>
  <si>
    <t>7733</t>
  </si>
  <si>
    <t>7734</t>
  </si>
  <si>
    <t>7735</t>
  </si>
  <si>
    <t>7739</t>
  </si>
  <si>
    <t>7740</t>
  </si>
  <si>
    <t>78</t>
  </si>
  <si>
    <t>7810</t>
  </si>
  <si>
    <t>7820</t>
  </si>
  <si>
    <t>7830</t>
  </si>
  <si>
    <t>79</t>
  </si>
  <si>
    <t>7911</t>
  </si>
  <si>
    <t>7912</t>
  </si>
  <si>
    <t>7990</t>
  </si>
  <si>
    <t>80</t>
  </si>
  <si>
    <t>8010</t>
  </si>
  <si>
    <t>8020</t>
  </si>
  <si>
    <t>8030</t>
  </si>
  <si>
    <t>81</t>
  </si>
  <si>
    <t>8110</t>
  </si>
  <si>
    <t>8121</t>
  </si>
  <si>
    <t>8122</t>
  </si>
  <si>
    <t>8129</t>
  </si>
  <si>
    <t>8130</t>
  </si>
  <si>
    <t>82</t>
  </si>
  <si>
    <t>8211</t>
  </si>
  <si>
    <t>8219</t>
  </si>
  <si>
    <t>8220</t>
  </si>
  <si>
    <t>8230</t>
  </si>
  <si>
    <t>8291</t>
  </si>
  <si>
    <t>8292</t>
  </si>
  <si>
    <t>8299</t>
  </si>
  <si>
    <t>ΕΚΠΑΙΔΕΥΣΗ</t>
  </si>
  <si>
    <t>85</t>
  </si>
  <si>
    <t>Εκπαίδευση</t>
  </si>
  <si>
    <t>8510</t>
  </si>
  <si>
    <t>8520</t>
  </si>
  <si>
    <t>8531</t>
  </si>
  <si>
    <t>8532</t>
  </si>
  <si>
    <t>8541</t>
  </si>
  <si>
    <t>Μεταδευτεροβάθμια μη τριτοβάθμια εκπαίδευση</t>
  </si>
  <si>
    <t>8542</t>
  </si>
  <si>
    <t>8551</t>
  </si>
  <si>
    <t>8552</t>
  </si>
  <si>
    <t>8553</t>
  </si>
  <si>
    <t>8559</t>
  </si>
  <si>
    <t>8560</t>
  </si>
  <si>
    <t>86</t>
  </si>
  <si>
    <t>8610</t>
  </si>
  <si>
    <t>8621</t>
  </si>
  <si>
    <t>8622</t>
  </si>
  <si>
    <t>8623</t>
  </si>
  <si>
    <t>8690</t>
  </si>
  <si>
    <t>87</t>
  </si>
  <si>
    <t>8710</t>
  </si>
  <si>
    <t>8720</t>
  </si>
  <si>
    <t>8730</t>
  </si>
  <si>
    <t>8790</t>
  </si>
  <si>
    <t>88</t>
  </si>
  <si>
    <t>8810</t>
  </si>
  <si>
    <t>8891</t>
  </si>
  <si>
    <t>8899</t>
  </si>
  <si>
    <t>90</t>
  </si>
  <si>
    <t>9001</t>
  </si>
  <si>
    <t>9002</t>
  </si>
  <si>
    <t>9003</t>
  </si>
  <si>
    <t>9004</t>
  </si>
  <si>
    <t>91</t>
  </si>
  <si>
    <t>9101</t>
  </si>
  <si>
    <t>9102</t>
  </si>
  <si>
    <t>9103</t>
  </si>
  <si>
    <t>9104</t>
  </si>
  <si>
    <t>92</t>
  </si>
  <si>
    <t>9200</t>
  </si>
  <si>
    <t>93</t>
  </si>
  <si>
    <t>9311</t>
  </si>
  <si>
    <t>9312</t>
  </si>
  <si>
    <t>9313</t>
  </si>
  <si>
    <t>9319</t>
  </si>
  <si>
    <t>9321</t>
  </si>
  <si>
    <t>9329</t>
  </si>
  <si>
    <t>94</t>
  </si>
  <si>
    <t>9411</t>
  </si>
  <si>
    <t>9412</t>
  </si>
  <si>
    <t>9420</t>
  </si>
  <si>
    <t>9491</t>
  </si>
  <si>
    <t>9492</t>
  </si>
  <si>
    <t>9499</t>
  </si>
  <si>
    <t>95</t>
  </si>
  <si>
    <t>9511</t>
  </si>
  <si>
    <t>9512</t>
  </si>
  <si>
    <t>Επισκευή  εξοπλισμού  επικοινωνίας</t>
  </si>
  <si>
    <t>9521</t>
  </si>
  <si>
    <t>9522</t>
  </si>
  <si>
    <t>9523</t>
  </si>
  <si>
    <t>9524</t>
  </si>
  <si>
    <t>9525</t>
  </si>
  <si>
    <t>9529</t>
  </si>
  <si>
    <t>96</t>
  </si>
  <si>
    <t>9601</t>
  </si>
  <si>
    <t>9602</t>
  </si>
  <si>
    <t>9603</t>
  </si>
  <si>
    <t>9604</t>
  </si>
  <si>
    <t>9609</t>
  </si>
  <si>
    <t>97</t>
  </si>
  <si>
    <t>9700</t>
  </si>
  <si>
    <t>I</t>
  </si>
  <si>
    <t>55</t>
  </si>
  <si>
    <t>Καταλύματα</t>
  </si>
  <si>
    <t>5510</t>
  </si>
  <si>
    <t>5520</t>
  </si>
  <si>
    <t>5530</t>
  </si>
  <si>
    <t>5590</t>
  </si>
  <si>
    <t>56</t>
  </si>
  <si>
    <t>5610</t>
  </si>
  <si>
    <t>5621</t>
  </si>
  <si>
    <t>5629</t>
  </si>
  <si>
    <t>5630</t>
  </si>
  <si>
    <t>TRANSPORTATION AND STORAGE</t>
  </si>
  <si>
    <t>Land transport and transport via pipelines</t>
  </si>
  <si>
    <t>Taxi operation</t>
  </si>
  <si>
    <t>Other passenger land transport  n.e.c.</t>
  </si>
  <si>
    <t>Freight transport by road</t>
  </si>
  <si>
    <t>Removal services</t>
  </si>
  <si>
    <t>Water transport</t>
  </si>
  <si>
    <t>Sea and coastal passenger water transport</t>
  </si>
  <si>
    <t>Sea and coastal freight water transport</t>
  </si>
  <si>
    <t>Air transport</t>
  </si>
  <si>
    <t>Passenger air transport</t>
  </si>
  <si>
    <t>Warehousing and support activities for transportation</t>
  </si>
  <si>
    <t>Warehousing and storage</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</si>
  <si>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</si>
  <si>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</si>
  <si>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</si>
  <si>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</si>
  <si>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</si>
  <si>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</si>
  <si>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 under universal service obligation</t>
  </si>
  <si>
    <t>Other postal and courier activities</t>
  </si>
  <si>
    <t>ACCOMMODATION AND FOOD SERVICE ACTIVITIES</t>
  </si>
  <si>
    <t>Accommodation</t>
  </si>
  <si>
    <t>Hotels and similar accommodation</t>
  </si>
  <si>
    <t>Holiday and other short-stay accommodation</t>
  </si>
  <si>
    <t>Camping grounds, recreational vehicle parks  and  trailer parks</t>
  </si>
  <si>
    <t>Other accommodation</t>
  </si>
  <si>
    <t>Food and beverage service activities</t>
  </si>
  <si>
    <t>Restaurants and mobile food service activities</t>
  </si>
  <si>
    <t>Other food service activities</t>
  </si>
  <si>
    <t>Beverage serving activities</t>
  </si>
  <si>
    <t>INFORMATION AND COMMUNICATION</t>
  </si>
  <si>
    <t>Publishing activities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</si>
  <si>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</si>
  <si>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</si>
  <si>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</si>
  <si>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</si>
  <si>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</si>
  <si>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</si>
  <si>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</si>
  <si>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sound recording and music publishing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</si>
  <si>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</si>
  <si>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</si>
  <si>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</si>
  <si>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</si>
  <si>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</si>
  <si>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</si>
  <si>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Telecommunications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</si>
  <si>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</si>
  <si>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</si>
  <si>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</si>
  <si>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</si>
  <si>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</si>
  <si>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</si>
  <si>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</si>
  <si>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</si>
  <si>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</si>
  <si>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</si>
  <si>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t>
  </si>
  <si>
    <t>Web portals</t>
  </si>
  <si>
    <t>News agency activities</t>
  </si>
  <si>
    <t>Other information service activities n.e.c.</t>
  </si>
  <si>
    <t>REAL ESTATE ACTIVITIES</t>
  </si>
  <si>
    <t>Real estate activities</t>
  </si>
  <si>
    <t>Buying and selling of own real estate</t>
  </si>
  <si>
    <t>Renting and operating of own or leased real estate</t>
  </si>
  <si>
    <t>Real estate agencies</t>
  </si>
  <si>
    <t>Management of real estate on a fee or contract basis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</si>
  <si>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</si>
  <si>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</si>
  <si>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</si>
  <si>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</si>
  <si>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</si>
  <si>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</si>
  <si>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Public relations and communication activities</t>
  </si>
  <si>
    <t>Business and other management consultancy activities</t>
  </si>
  <si>
    <t>Architectural and engineering activities; technical testing and analysis</t>
  </si>
  <si>
    <t>Architectural activities</t>
  </si>
  <si>
    <t>Engineering activities and related technical consultancy</t>
  </si>
  <si>
    <t>Technical testing and analysis</t>
  </si>
  <si>
    <t>Advertising and market research</t>
  </si>
  <si>
    <t>Advertising agencies</t>
  </si>
  <si>
    <t>Media representation</t>
  </si>
  <si>
    <t>Market research and public opinion polling</t>
  </si>
  <si>
    <t>Other professional, scientific and technical activities</t>
  </si>
  <si>
    <t>Specialized design activities</t>
  </si>
  <si>
    <t>Photographic activities</t>
  </si>
  <si>
    <t>Translation and interpretation activities</t>
  </si>
  <si>
    <t>Other professional, scientific and technical activities n.e.c.</t>
  </si>
  <si>
    <t>Veterinary activities</t>
  </si>
  <si>
    <t>ADMINISTRATIVE AND SUPPORT SERVICE ACTIVITIES</t>
  </si>
  <si>
    <t>Rental and leasing activities</t>
  </si>
  <si>
    <t>Renting and leasing of trucks</t>
  </si>
  <si>
    <t>Renting and leasing of recreational and sports goods</t>
  </si>
  <si>
    <t>Renting of video tapes and disks</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</si>
  <si>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</si>
  <si>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</si>
  <si>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</si>
  <si>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</si>
  <si>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</si>
  <si>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</si>
  <si>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</si>
  <si>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Employment activities</t>
  </si>
  <si>
    <t>Activities of employment placement agencies</t>
  </si>
  <si>
    <t>Temporary employment agency activities</t>
  </si>
  <si>
    <t>Travel agency activities</t>
  </si>
  <si>
    <t>Tour operator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</si>
  <si>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</si>
  <si>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</si>
  <si>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</si>
  <si>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</si>
  <si>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</si>
  <si>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</si>
  <si>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General cleaning of buildings</t>
  </si>
  <si>
    <t>Other building and industrial cleaning activities</t>
  </si>
  <si>
    <t>Office administrative, office support and other business support activities</t>
  </si>
  <si>
    <t>Combined office administrative service activities</t>
  </si>
  <si>
    <t>Photocopying, document preparation and other specialized office support activities</t>
  </si>
  <si>
    <t>Activities of call centres</t>
  </si>
  <si>
    <t>Activities of collection agencies and credit bureaus</t>
  </si>
  <si>
    <t>Packaging activities</t>
  </si>
  <si>
    <t>EDUCATION</t>
  </si>
  <si>
    <t>Education</t>
  </si>
  <si>
    <t>Pre-primary education</t>
  </si>
  <si>
    <t>Primary education</t>
  </si>
  <si>
    <t>General secondary education</t>
  </si>
  <si>
    <t>Technical and vocational secondary education</t>
  </si>
  <si>
    <t>Post-secondary non- tertiary education</t>
  </si>
  <si>
    <t>Sports and recreation education</t>
  </si>
  <si>
    <t>Cultural education</t>
  </si>
  <si>
    <t>Driving school activities</t>
  </si>
  <si>
    <t>Other education n.e.c.</t>
  </si>
  <si>
    <t>HUMAN HEALTH AND SOCIAL WORK ACTIVITIES</t>
  </si>
  <si>
    <t>Human health activities</t>
  </si>
  <si>
    <t>Hospital activities</t>
  </si>
  <si>
    <t>General medical practice activities</t>
  </si>
  <si>
    <t>Dental practice activities</t>
  </si>
  <si>
    <t>Other human health activities</t>
  </si>
  <si>
    <t>Residential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</si>
  <si>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</si>
  <si>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</si>
  <si>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</si>
  <si>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</si>
  <si>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</si>
  <si>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Child day-care activities</t>
  </si>
  <si>
    <t>Other social work activities without accommodation n.e.c.</t>
  </si>
  <si>
    <t>ARTS, ENTERTAINMENT AND RECREATION</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</si>
  <si>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</si>
  <si>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</si>
  <si>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</si>
  <si>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</si>
  <si>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</si>
  <si>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</si>
  <si>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</si>
  <si>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</si>
  <si>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</si>
  <si>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</si>
  <si>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</si>
  <si>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Sports activities and amusement and recreation activities</t>
  </si>
  <si>
    <t>Operation of sports facilities</t>
  </si>
  <si>
    <t>Activities of sport clubs</t>
  </si>
  <si>
    <t>Fitness facilities</t>
  </si>
  <si>
    <t>Other sports activities</t>
  </si>
  <si>
    <t>Activities of amusement parks and theme parks</t>
  </si>
  <si>
    <t>Other amusement and recreation activities</t>
  </si>
  <si>
    <t>OTHER SERVICE ACTIVITIES</t>
  </si>
  <si>
    <t>Activities of membership organisations</t>
  </si>
  <si>
    <t>Activities of business and employers membership organizations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</si>
  <si>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</si>
  <si>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</si>
  <si>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</si>
  <si>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</si>
  <si>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</si>
  <si>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personal and household goods</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</si>
  <si>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</si>
  <si>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</si>
  <si>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</si>
  <si>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</si>
  <si>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</si>
  <si>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</si>
  <si>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</si>
  <si>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</si>
  <si>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Washing and (dry-)cleaning of textile and fur products</t>
  </si>
  <si>
    <t>Hairdressing and other beauty treatment</t>
  </si>
  <si>
    <t>Funeral and related activities</t>
  </si>
  <si>
    <t>Physical well-being activities</t>
  </si>
  <si>
    <t>Activities of households as employers of domestic personnel</t>
  </si>
  <si>
    <t>ΙΔΙΩΤΙΚΟΣ ΤΟΜΕΑΣ</t>
  </si>
  <si>
    <t>PRIVATE SECTOR</t>
  </si>
  <si>
    <t>Number of enterprises</t>
  </si>
  <si>
    <t xml:space="preserve"> (€000's)</t>
  </si>
  <si>
    <t>Μισθωτοί</t>
  </si>
  <si>
    <t>Σύνολο</t>
  </si>
  <si>
    <t>Employees</t>
  </si>
  <si>
    <t>Total</t>
  </si>
  <si>
    <t>Income
from
services</t>
  </si>
  <si>
    <t>Total
 turnover</t>
  </si>
  <si>
    <t xml:space="preserve">Change in stocks </t>
  </si>
  <si>
    <t>Other operating income</t>
  </si>
  <si>
    <t>Production value</t>
  </si>
  <si>
    <t>Value of goods
purchased for
 resale (-)</t>
  </si>
  <si>
    <t>Buildings</t>
  </si>
  <si>
    <t>Transport equipment</t>
  </si>
  <si>
    <t xml:space="preserve">Furniture </t>
  </si>
  <si>
    <t>Machinery, equipment and intangible goods</t>
  </si>
  <si>
    <t>ΠΕΡΙΕΧΟΜΕΝΑ</t>
  </si>
  <si>
    <t>CONTENTS</t>
  </si>
  <si>
    <t xml:space="preserve">Πίνακας Table </t>
  </si>
  <si>
    <t>Περιεχόμενα - Contents</t>
  </si>
  <si>
    <t>0 = Nil or less than half of the unit of measurement</t>
  </si>
  <si>
    <t>ACTIVITIES OF HOUSEHOLDS AS EMPLOYERS; UNDIFFERENTIATED GOODS AND SERVICES PRODUCING ACTIVITIES OF HOUSEHOLDS FOR OWN USE</t>
  </si>
  <si>
    <t>72</t>
  </si>
  <si>
    <t>7211</t>
  </si>
  <si>
    <t>7219</t>
  </si>
  <si>
    <t>7220</t>
  </si>
  <si>
    <t>Scientific research and development</t>
  </si>
  <si>
    <t>Research and experimental development on biotechnology</t>
  </si>
  <si>
    <t>Other research and experimental development on natural sciences and engineering</t>
  </si>
  <si>
    <t>Research and experimental development on social sciences and humanities</t>
  </si>
  <si>
    <t xml:space="preserve">Μισθοί και ημερομίσθια </t>
  </si>
  <si>
    <t>Wages and salaries</t>
  </si>
  <si>
    <t xml:space="preserve">Αριθμός απασχοληθέντων προσώπων                           </t>
  </si>
  <si>
    <t xml:space="preserve">Number of persons engaged </t>
  </si>
  <si>
    <t>Πλωτές μεταφορές</t>
  </si>
  <si>
    <t>Αεροπορικές μεταφορές</t>
  </si>
  <si>
    <t>Αεροπορικές μεταφορές  επιβατών</t>
  </si>
  <si>
    <t>Χερσαίες μεταφορές και μεταφορές μέσω αγωγών</t>
  </si>
  <si>
    <t>ΜΕΤΑΦΟΡΑ ΚΑΙ ΑΠΟΘΗΚΕΥΣΗ</t>
  </si>
  <si>
    <t>Αποθήκευση και υποστηρικτικές προς τη μεταφορά δραστηριότητες</t>
  </si>
  <si>
    <t>Δραστηριότητες συναφείς με τις χερσαίες μεταφορές</t>
  </si>
  <si>
    <t>Δραστηριότητες συναφείς με τις αεροπορικές μεταφορές</t>
  </si>
  <si>
    <t>Δραστηριότητες συναφείς με τις πλωτές μεταφορές</t>
  </si>
  <si>
    <t>Διακίνηση φορτίων</t>
  </si>
  <si>
    <t>Άλλες υποστηρικτικές προς τη μεταφορά δραστηριότητες</t>
  </si>
  <si>
    <t>Ταχυδρομικές και ταχυμεταφορικές δραστηριότητες</t>
  </si>
  <si>
    <t>Ταχυδρομικές δραστηριότητες στο πλαίσιο της υποχρέωσης παροχής  καθολικής υπηρεσίας</t>
  </si>
  <si>
    <t>Άλλες ταχυδρομικές και ταχυμεταφορικές δραστηριότητες</t>
  </si>
  <si>
    <t>ΔΡΑΣΤΗΡΙΟΤΗΤΕΣ ΥΠΗΡΕΣΙΩΝ ΠΑΡΟΧΗΣ ΚΑΤΑΛΥΜΑΤΟΣ ΚΑΙ  ΥΠΗΡΕΣΙΩΝ ΕΣΤΙΑΣΗΣ</t>
  </si>
  <si>
    <t>Ξενοδοχεία και παρόμοια καταλύματα</t>
  </si>
  <si>
    <t>Καταλύματα διακοπών και άλλα καταλύματα σύντομης διαμονής</t>
  </si>
  <si>
    <t>Χώροι κατασκήνωσης, εγκαταστάσεις για οχήματα αναψυχής  και  ρυμουλκούμενα οχήματα</t>
  </si>
  <si>
    <t>Άλλα καταλύματα</t>
  </si>
  <si>
    <t>Δραστηριότητες υπηρεσιών εστίασης</t>
  </si>
  <si>
    <t>Δραστηριότητες υπηρεσιών εστιατορίων και κινητών μονάδων εστίασης</t>
  </si>
  <si>
    <t>Δραστηριότητες υπηρεσιών τροφοδοσίας για εκδηλώσεις</t>
  </si>
  <si>
    <t>Άλλες υπηρεσίες εστίασης</t>
  </si>
  <si>
    <t>Δραστηριότητες παροχής ποτών</t>
  </si>
  <si>
    <t>ΕΝΗΜΕΡΩΣΗ ΚΑΙ ΕΠΙΚΟΙΝΩΝΙΑ</t>
  </si>
  <si>
    <t>Εκδοτικές δραστηριότητες</t>
  </si>
  <si>
    <t>Έκδοση βιβλίων</t>
  </si>
  <si>
    <t>Έκδοση τηλεφωνικών και κάθε είδους καταλόγων</t>
  </si>
  <si>
    <t>Έκδοση εφημερίδων</t>
  </si>
  <si>
    <t>Έκδοση παιχνιδιών για ηλεκτρονικούς υπολογιστές</t>
  </si>
  <si>
    <t>Άλλες εκδοτικές δραστηριότητες</t>
  </si>
  <si>
    <t>Έκδοση περιοδικών κάθε είδους</t>
  </si>
  <si>
    <t>Έκδοση άλλου λογισμικού</t>
  </si>
  <si>
    <t>Παραγωγή κινηματογραφικών ταινιών, βίντεο και τηλεοπτικών  προγραμμάτων, ηχογραφήσεις και μουσικές εκδόσεις</t>
  </si>
  <si>
    <t>Δραστηριότητες παραγωγής κινηματογραφικών ταινιών, βίντεο και  τηλεοπτικών προγραμμάτων</t>
  </si>
  <si>
    <t>Δραστηριότητες συνοδευτικές της παραγωγής κινηματογραφικών ταινιών,  βίντεο  και  τηλεοπτικών  προγραμμάτων</t>
  </si>
  <si>
    <t>Δραστηριότητες διανομής κινηματογραφικών ταινιών, βίντεο και τηλεοπτικών  προγραμμάτων</t>
  </si>
  <si>
    <t>Δραστηριότητες προβολής κινηματογραφικών ταινιών</t>
  </si>
  <si>
    <t>Ηχογραφήσεις και μουσικές εκδόσεις</t>
  </si>
  <si>
    <t>Δραστηριότητες προγραμματισμού και ραδιοτηλεοπτικών εκπομπών</t>
  </si>
  <si>
    <t>Programming and broadcasting activities</t>
  </si>
  <si>
    <t>Television programming and broadcasting activities</t>
  </si>
  <si>
    <t>Ραδιοφωνικές εκπομπές</t>
  </si>
  <si>
    <t>Ενσύρματες τηλεπικοινωνιακές δραστηριότητες</t>
  </si>
  <si>
    <t>Άλλες τηλεπικοινωνιακές δραστηριότητες</t>
  </si>
  <si>
    <t>Δραστηριότητες προγραμματισμού ηλεκτρονικών συστημάτων</t>
  </si>
  <si>
    <t>Δραστηριότητες προγραμματισμού ηλεκτρονικών υπολογιστών, παροχής συμβουλών και συναφείς δραστηριότητες</t>
  </si>
  <si>
    <t>Δραστηριότητες παροχής συμβουλών σχετικά με τους ηλεκτρονικούς υπολογιστές</t>
  </si>
  <si>
    <t>Υπηρεσίες διαχείρισης ηλεκτρονικών συστημάτων</t>
  </si>
  <si>
    <t>Άλλες δραστηριότητες της τεχνολογίας της πληροφορίας και δραστηριότητες υπηρεσιών ηλεκτρονικών υπολογιστών</t>
  </si>
  <si>
    <t>Δραστηριότητες υπηρεσιών πληροφορίας</t>
  </si>
  <si>
    <t>Επεξεργασία δεδομένων, καταχώρηση και συναφείς δραστηριότητες</t>
  </si>
  <si>
    <t>Δικτυακές πύλες</t>
  </si>
  <si>
    <t>Δραστηριότητες πρακτορείων ειδήσεων</t>
  </si>
  <si>
    <t>Άλλες δραστηριότητες υπηρεσιών πληροφορίας π.δ.κ.α.</t>
  </si>
  <si>
    <t>ΔΙΑΧΕΙΡΙΣΗ ΑΚΙΝΗΤΗΣ ΠΕΡΙΟΥΣΙΑΣ</t>
  </si>
  <si>
    <t>Αγοραπωλησία ιδιόκτητων ακινήτων</t>
  </si>
  <si>
    <t>Εκμίσθωση και διαχείριση ιδιόκτητων ή μισθωμένων ακινήτων</t>
  </si>
  <si>
    <t>Μεσιτικά γραφεία ακινήτων</t>
  </si>
  <si>
    <t>Διαχείριση ακίνητης περιουσίας, έναντι αμοιβής ή βάσει σύμβασης</t>
  </si>
  <si>
    <t>ΕΠΑΓΓΕΛΜΑΤΙΚΕΣ, ΕΠΙΣΤΗΜΟΝΙΚΕΣ ΚΑΙ ΤΕΧΝΙΚΕΣ ΔΡΑΣΤΗΡΙΟΤΗΤΕΣ</t>
  </si>
  <si>
    <t>Νομικές και λογιστικές δραστηριότητες</t>
  </si>
  <si>
    <t>Νομικές δραστηριότητες</t>
  </si>
  <si>
    <t>Δραστηριότητες λογιστικής, τήρησης βιβλίων και λογιστικού ελέγχου · παροχή φορολογικών συμβουλών</t>
  </si>
  <si>
    <t>Δραστηριότητες κεντρικών γραφείων· δραστηριότητες παροχής συμβουλών διαχείρισης</t>
  </si>
  <si>
    <t>Δραστηριότητες κεντρικών γραφείων</t>
  </si>
  <si>
    <t>Δραστηριότητες δημοσίων σχέσεων και επικοινωνίας</t>
  </si>
  <si>
    <t>Δραστηριότητες παροχής επιχειρηματικών συμβουλών και άλλων συμβουλών διαχείρισης</t>
  </si>
  <si>
    <t>Αρχιτεκτονικές δραστηριότητες και δραστηριότητες μηχανικών· τεχνικές δοκιμές και αναλύσεις</t>
  </si>
  <si>
    <t>Τεχνικές δοκιμές και αναλύσεις</t>
  </si>
  <si>
    <t>Δραστηριότητες αρχιτεκτόνων</t>
  </si>
  <si>
    <t>Δραστηριότητες μηχανικών και συναφείς δραστηριότητες παροχής τεχνικών συμβουλών</t>
  </si>
  <si>
    <t>Επιστημονική έρευνα και ανάπτυξη</t>
  </si>
  <si>
    <t>Έρευνα και πειραματική ανάπτυξη στη βιοτεχνολογία</t>
  </si>
  <si>
    <t>Έρευνα και πειραματική ανάπτυξη σε άλλες φυσικές επιστήμες και τη μηχανική</t>
  </si>
  <si>
    <t>Έρευνα και πειραματική ανάπτυξη στις κοινωνικές και ανθρωπιστικές επιστήμες</t>
  </si>
  <si>
    <t>Διαφήμιση και έρευνα αγοράς</t>
  </si>
  <si>
    <t>Διαφημιστικά γραφεία</t>
  </si>
  <si>
    <t>Παρουσίαση στα μέσα ενημέρωσης</t>
  </si>
  <si>
    <t>Έρευνα αγοράς και δημοσκοπήσεις</t>
  </si>
  <si>
    <t>Άλλες επαγγελματικές, επιστημονικές και τεχνικές δραστηριότητες</t>
  </si>
  <si>
    <t>Άλλες επαγγελματικές, επιστημονικές και τεχνικές δραστηριότητες π.δ.κ.α.</t>
  </si>
  <si>
    <t>Δραστηριότητες μετάφρασης και διερμηνείας</t>
  </si>
  <si>
    <t>Φωτογραφικές δραστηριότητες</t>
  </si>
  <si>
    <t>Δραστηριότητες ειδικευμένου σχεδίου</t>
  </si>
  <si>
    <t>Κτηνιατρικές δραστηριότητες</t>
  </si>
  <si>
    <t>ΔΙΟΙΚΗΤΙΚΕΣ ΚΑΙ ΥΠΟΣΤΗΡΙΚΤΙΚΕΣ ΔΡΑΣΤΗΡΙΟΤΗΤΕΣ</t>
  </si>
  <si>
    <t>Δραστηριότητες ενοικίασης και εκμίσθωσης</t>
  </si>
  <si>
    <t>Ενοικίαση και εκμίσθωση αυτοκινήτων και ελαφρών μηχανοκίνητων οχημάτων</t>
  </si>
  <si>
    <t>Renting and leasing of cars and light motor vehicles</t>
  </si>
  <si>
    <t>Ενοικίαση και εκμίσθωση φορτηγών</t>
  </si>
  <si>
    <t>Ενοικίαση και εκμίσθωση ειδών αναψυχής και αθλητικών ειδών</t>
  </si>
  <si>
    <t>Ενοικίαση βιντεοκασετών και δίσκων</t>
  </si>
  <si>
    <t>Ενοικίαση και εκμίσθωση άλλων ειδών προσωπικής ή οικιακής χρήσης</t>
  </si>
  <si>
    <t>Ενοικίαση και εκμίσθωση γεωργικών μηχανημάτων και εξοπλισμού</t>
  </si>
  <si>
    <t>Ενοικίαση και εκμίσθωση μηχανημάτων και εξοπλισμού κατασκευών και έργων πολιτικού μηχανικού</t>
  </si>
  <si>
    <t>Leasing of intellectual property and similar products, except copyrighted works</t>
  </si>
  <si>
    <t>Ενοικίαση και εκμίσθωση μηχανημάτων και εξοπλισμού γραφείου (συμπεριλαμβανομένων των ηλεκτρονικών υπολογιστών)</t>
  </si>
  <si>
    <t>Ενοικίαση και εκμίσθωση εξοπλισμού πλωτών μεταφορών</t>
  </si>
  <si>
    <t>Ενοικίαση και εκμίσθωση εξοπλισμού αεροπορικών μεταφορών</t>
  </si>
  <si>
    <t>Ενοικίαση και εκμίσθωση άλλων μηχανημάτων, ειδών εξοπλισμού και υλικών  αγαθών π.δ.κ.α.</t>
  </si>
  <si>
    <t>Εκμίσθωση πνευματικής ιδιοκτησίας και παρεμφερών προϊόντων, με εξαίρεση τα έργα με δικαιώματα πνευματικής ιδιοκτησίας</t>
  </si>
  <si>
    <t>Δραστηριότητες απασχόλησης</t>
  </si>
  <si>
    <t>Other human resources provision</t>
  </si>
  <si>
    <t>Άλλη διάθεση ανθρώπινου δυναμικού</t>
  </si>
  <si>
    <t>Δραστηριότητες γραφείων ευρέσεως προσωρινής εργασίας</t>
  </si>
  <si>
    <t>Δραστηριότητες γραφείων ευρέσεως εργασίας</t>
  </si>
  <si>
    <t>Δραστηριότητες ταξιδιωτικών πρακτορείων, γραφείων οργανωμένων ταξιδιών και υπηρεσιών κρατήσεων και συναφείς δραστηριότητες</t>
  </si>
  <si>
    <t>Travel agency, tour operator  reservation service and related activities</t>
  </si>
  <si>
    <t>Other reservation service and related activities</t>
  </si>
  <si>
    <t>Δραστηριότητες ταξιδιωτικών πρακτορείων</t>
  </si>
  <si>
    <t>Δραστηριότητες γραφείων οργανωμένων ταξιδιών</t>
  </si>
  <si>
    <t>Άλλες δραστηριότητες υπηρεσιών κρατήσεων και συναφείς δραστηριότητες</t>
  </si>
  <si>
    <t>Δραστηριότητες παροχής προστασίας και έρευνας</t>
  </si>
  <si>
    <t>Δραστηριότητες παροχής ιδιωτικής προστασίας</t>
  </si>
  <si>
    <t>Δραστηριότητες υπηρεσιών συστημάτων προστασίας</t>
  </si>
  <si>
    <t>Δραστηριότητες έρευνας</t>
  </si>
  <si>
    <t>Δραστηριότητες παροχής υπηρεσιών σε κτίρια και εξωτερικούς χώρους</t>
  </si>
  <si>
    <t>Δραστηριότητες συνδυασμού βοηθητικών υπηρεσιών</t>
  </si>
  <si>
    <t>Γενικός καθαρισμός κτιρίων</t>
  </si>
  <si>
    <t>Άλλες δραστηριότητες καθαρισμού κτιρίων και βιομηχανικού καθαρισμού</t>
  </si>
  <si>
    <t>Other cleaning activities</t>
  </si>
  <si>
    <t>Άλλες δραστηριότητες καθαρισμού</t>
  </si>
  <si>
    <t>Δραστηριότητες υπηρεσιών τοπίου</t>
  </si>
  <si>
    <t>Landscape service activities</t>
  </si>
  <si>
    <t>Διοικητικές δραστηριότητες γραφείου, γραμματειακή υποστήριξη και άλλες δραστηριότητες παροχής υποστήριξης προς τις επιχειρήσεις</t>
  </si>
  <si>
    <t>Συνδυασμένες διοικητικές δραστηριότητες γραφείου</t>
  </si>
  <si>
    <t>Αναπαραγωγή φωτοτυπιών, προετοιμασία εγγράφων και άλλες ειδικευμένες δραστηριότητες γραμματειακής υποστήριξης</t>
  </si>
  <si>
    <t>Δραστηριότητες τηλεφωνικών κέντρων</t>
  </si>
  <si>
    <t>Organisation of conventions and trade shows</t>
  </si>
  <si>
    <t>Οργάνωση συνεδρίων και εμπορικών εκθέσεων</t>
  </si>
  <si>
    <t>Δραστηριότητες γραφείων είσπραξης και γραφείων οικονομικών και εμπορικών πληροφοριών</t>
  </si>
  <si>
    <t>Δραστηριότητες συσκευασίας</t>
  </si>
  <si>
    <t>Άλλες δραστηριότητες παροχής υπηρεσιών προς τις επιχειρήσεις π.δ.κ.α.</t>
  </si>
  <si>
    <t>Other business support service activities n.e.c.</t>
  </si>
  <si>
    <t>Προσχολική εκπαίδευση</t>
  </si>
  <si>
    <t>Πρωτοβάθμια εκπαίδευση</t>
  </si>
  <si>
    <t>Γενική δευτεροβάθμια εκπαίδευση</t>
  </si>
  <si>
    <t>Τεχνική και επαγγελματική δευτεροβάθμια εκπαίδευση</t>
  </si>
  <si>
    <t>Τριτοβάθμια εκπαίδευση</t>
  </si>
  <si>
    <t>Tertiary education</t>
  </si>
  <si>
    <t>Αθλητική και ψυχαγωγική εκπαίδευση</t>
  </si>
  <si>
    <t>Πολιτιστική εκπαίδευση</t>
  </si>
  <si>
    <t>Δραστηριότητες σχολών οδηγών</t>
  </si>
  <si>
    <t>Άλλη εκπαίδευση π.δ.κ.α.</t>
  </si>
  <si>
    <t>Educational support activities</t>
  </si>
  <si>
    <t>Εκπαιδευτικές υποστηρικτικές δραστηριότητες</t>
  </si>
  <si>
    <t>ΔΡΑΣΤΗΡΙΟΤΗΤΕΣ ΣΧΕΤΙΚΕΣ ΜΕ ΤΗΝ ΑΝΘΡΩΠΙΝΗ ΥΓΕΙΑ ΚΑΙ ΤΗΝ ΚΟΙΝΩΝΙΚΗ ΜΕΡΙΜΝΑ</t>
  </si>
  <si>
    <t>Specialist medical practice activities</t>
  </si>
  <si>
    <t>Άλλες δραστηριότητες ανθρώπινης υγείας</t>
  </si>
  <si>
    <t>Δραστηριότητες άσκησης οδοντιατρικών επαγγελμάτων</t>
  </si>
  <si>
    <t>Δραστηριότητες άσκησης ειδικών ιατρικών επαγγελμάτων</t>
  </si>
  <si>
    <t>Δραστηριότητες άσκησης γενικών ιατρικών επαγγελμάτων</t>
  </si>
  <si>
    <t>Νοσοκομειακές δραστηριότητες</t>
  </si>
  <si>
    <t>Δραστηριότητες ανθρώπινης υγείας</t>
  </si>
  <si>
    <t>Δραστηριότητες βοήθειας κατ΄οίκον</t>
  </si>
  <si>
    <t>Residential nursing care activities</t>
  </si>
  <si>
    <t>Δραστηριότητες αποκλειστικού(-ής)  οσοκόμου κατ' οίκον</t>
  </si>
  <si>
    <t>Δραστηριότητες αποκλειστικού(-ής) νοσοκόμου κατ' οίκον για νοητική  υστέρηση, ψυχική υγεία και χρήση ουσιών</t>
  </si>
  <si>
    <t>Δραστηριότητες αποκλειστικού(-ής) νοσοκόμου κατ'οίκον για ηλικιωμένους και άτομα με αναπηρία</t>
  </si>
  <si>
    <t>Άλλες δραστηριότητες αποκλειστικού(-ης) νοσοκόμου κατ' οίκον</t>
  </si>
  <si>
    <t>Δραστηριότητες κοινωνικής μέριμνας χωρίς παροχή καταλύματος</t>
  </si>
  <si>
    <t>Δραστηριότητες κοινωνικής μέριμνας χωρίς παροχή καταλύματος για ηλικιωμένους και άτομα με αναπηρία</t>
  </si>
  <si>
    <t>Δραστηριότητες βρεφονηπιακών και παιδικών σταθμών</t>
  </si>
  <si>
    <t>Άλλες δραστηριότητες κοινωνικής μέριμνας χωρίς παροχή καταλύματος π.δ.κ.α.</t>
  </si>
  <si>
    <t>ΤΕΧΝΕΣ, ΔΙΑΣΚΕΔΑΣΗ ΚΑΙ ΨΥΧΑΓΩΓΙΑ</t>
  </si>
  <si>
    <t>Δημιουργικές δραστηριότητες, τέχνες και διασκέδαση</t>
  </si>
  <si>
    <t>Τέχνες του θεάματος</t>
  </si>
  <si>
    <t>Υποστηρικτικές δραστηριότητες για τις τέχνες του θεάματος</t>
  </si>
  <si>
    <t>Καλλιτεχνική δημιουργία</t>
  </si>
  <si>
    <t>Εκμετάλλευση αιθουσών θεαμάτων και συναφείς δραστηριότητες</t>
  </si>
  <si>
    <t>Δραστηριότητες βιβλιοθηκών, αρχειοφυλακείων, μουσείων και λοιπές πολιτιστικές δραστηριότητες</t>
  </si>
  <si>
    <t>Δραστηριότητες βιβλιοθηκών και αρχειοφυλακείων</t>
  </si>
  <si>
    <t>Δραστηριότητες μουσείων</t>
  </si>
  <si>
    <t>Λειτουργία ιστορικών χώρων και κτιρίων και παρόμοιων πόλων έλξης επισκεπτών</t>
  </si>
  <si>
    <t>Δραστηριότητες βοτανικών και ζωολογικών κήπων και φυσικών βιοτόπων</t>
  </si>
  <si>
    <t>Τυχερά παιχνίδια και στοιχήματα</t>
  </si>
  <si>
    <t>Αθλητικές δραστηριότητες και δραστηριότητες διασκέδασης και ψυχαγωγίας</t>
  </si>
  <si>
    <t>Άλλες δραστηριότητες διασκέδασης και ψυχαγωγίας</t>
  </si>
  <si>
    <t>Δραστηριότητες πάρκων αναψυχής και άλλων θεματικών πάρκων</t>
  </si>
  <si>
    <t>Άλλες αθλητικές δραστηριότητες</t>
  </si>
  <si>
    <t>Εγκαταστάσεις γυμναστικής</t>
  </si>
  <si>
    <t>Δραστηριότητες αθλητικών ομίλων</t>
  </si>
  <si>
    <t>Εκμετάλλευση αθλητικών εγκαταστάσεων</t>
  </si>
  <si>
    <t>ΑΛΛΕΣ ΔΡΑΣΤΗΡΙΟΤΗΤΕΣ ΠΑΡΟΧΗΣ  ΠΗΡΕΣΙΩΝ</t>
  </si>
  <si>
    <t>Δραστηριότητες άλλων οργανώσεων π.δ.κ.α.</t>
  </si>
  <si>
    <t>Δραστηριότητες πολιτικών οργανώσεων</t>
  </si>
  <si>
    <t>Δραστηριότητες θρησκευτικών οργανώσεων</t>
  </si>
  <si>
    <t>Δραστηριότητες συνδικαλιστικών οργανώσεων</t>
  </si>
  <si>
    <t>Δραστηριότητες επαγγελματικών οργανώσεων</t>
  </si>
  <si>
    <t>Δραστηριότητες επιχειρηματικών και εργοδοτικών οργανώσεων</t>
  </si>
  <si>
    <t>Δραστηριότητες οργανώσεων</t>
  </si>
  <si>
    <t>Επισκευή ηλεκτρονικών υπολογιστών και ειδών ατομικής η οικιακής χρήσης</t>
  </si>
  <si>
    <t>Επισκευή ηλεκτρονικών υπολογιστών και περιφερειακού εξοπλισμού</t>
  </si>
  <si>
    <t>Επισκευή άλλων ειδών προσωπικής καιοικιακής χρήσης</t>
  </si>
  <si>
    <t>Επισκευή ρολογιών και κοσμημάτων</t>
  </si>
  <si>
    <t>Επισκευή επίπλων και ειδών οικιακής επίπλωσης</t>
  </si>
  <si>
    <t>Επιδιόρθωση υποδημάτων και δερμάτινων ειδών</t>
  </si>
  <si>
    <t>Επισκευή συσκευών οικιακής χρήσης και εξοπλισμού σπιτιού και κήπου</t>
  </si>
  <si>
    <t>Επισκευή ηλεκτρονικών ειδών ευρείας κατανάλωσης</t>
  </si>
  <si>
    <t>Άλλες δραστηριότητες παροχής προσωπικών υπηρεσιών</t>
  </si>
  <si>
    <t>Other personal service activities</t>
  </si>
  <si>
    <t>Other personal service activities n.e.c.</t>
  </si>
  <si>
    <t>Πλύσιμο και (στεγνό) καθάρισμα κλωστοϋφαντουργικών και γούνινων προϊόντων</t>
  </si>
  <si>
    <t>Δραστηριότητες κομμωτηρίων, κουρείων και κέντρων αισθητικής</t>
  </si>
  <si>
    <t>Δραστηριότητες γραφείων κηδειών και συναφείς δραστηριότητες</t>
  </si>
  <si>
    <t>Δραστηριότητες σχετικές με τη φυσική ευεξία</t>
  </si>
  <si>
    <t>Άλλες δραστηριότητες παροχής προσωπικών  υπηρεσιών π.δ.κ.α.</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</si>
  <si>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</si>
  <si>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Δραστηριότητες νοικοκυριών ως εργοδοτών οικιακού προσωπικού</t>
  </si>
  <si>
    <t>7=5-6</t>
  </si>
  <si>
    <t>6</t>
  </si>
  <si>
    <t>3</t>
  </si>
  <si>
    <t>2</t>
  </si>
  <si>
    <t>1</t>
  </si>
  <si>
    <t>4</t>
  </si>
  <si>
    <t>5=1-(2+3+4)</t>
  </si>
  <si>
    <t>8</t>
  </si>
  <si>
    <t>9</t>
  </si>
  <si>
    <t>11</t>
  </si>
  <si>
    <t>10=7-8-9</t>
  </si>
  <si>
    <t>Income from trading activities</t>
  </si>
  <si>
    <t>Αστικές και προαστιακές χερσαίες μεταφορές επιβατών</t>
  </si>
  <si>
    <t>Εκμετάλλευση ταξί</t>
  </si>
  <si>
    <t>Urban and suburban passenger land transport</t>
  </si>
  <si>
    <t>Άλλες χερσαίες μεταφορές επιβατών π.δ.κ.α.</t>
  </si>
  <si>
    <t>Οδικές μεταφορές εμπορευμάτων</t>
  </si>
  <si>
    <t>Υπηρεσίες μετακόμισης</t>
  </si>
  <si>
    <t>Θαλάσσιες και ακτοπλοϊκές μεταφορές επιβατών</t>
  </si>
  <si>
    <t>Θαλάσσιες και ακτοπλοϊκές μεταφορές εμπορευμάτων</t>
  </si>
  <si>
    <t xml:space="preserve">ΙΔΙΩΤΙΚΟΣ ΤΟΜΕΑΣ </t>
  </si>
  <si>
    <t xml:space="preserve">PRIVATE SECTOR </t>
  </si>
  <si>
    <t xml:space="preserve">Τα στοιχεία αφορούν τον ιδιωτικό τομέα και προκύπτουν από την ετήσια Έρευνα Υπηρεσιών και Μεταφορών. Πρόκειται για δειγματοληπτική έρευνα που απευθύνεται στις επιχειρήσεις. </t>
  </si>
  <si>
    <t xml:space="preserve">The data concern the private sector and they are derived from the annual Services and Transport Survey, which is a sample survey addressed to enterprises. </t>
  </si>
  <si>
    <t>Income from rents</t>
  </si>
  <si>
    <t>Income from commission</t>
  </si>
  <si>
    <t>Εργαζόμενοι ιδιοκτήτες</t>
  </si>
  <si>
    <t>Καλύπτονται όλες οι δραστηριότητες  που εμπίπτουν στους τομείς H, I, J, L, M, N, P, Q, R, S και T97 της Στατιστικής Ταξινόμησης Οικονομικών Δραστηριοτήτων, NACE Αναθ. 2, της ΕΕ. Συγκεκριμένα καλύπτονται οι τομείς: (α) μεταφορά και αποθήκευση, (β) υπηρεσίες παροχής καταλύματος και υπηρεσίες εστίασης, (γ) ενημέρωση και επικοινωνία, (δ) διαχείριση ακίνητης περιουσίας, (ε) επαγγελματικές, επιστημονικές  και  τεχνικές  δραστηριότητες,  (στ) διοικητικές και υποστηρικτικές δραστηριότητες, (ζ) εκπαίδευση, (η) δραστηριότητες σχετικές με την ανθρώπινη υγεία και την κοινωνική μέριμνα, (θ) τέχνες, διασκέδαση και ψυχαγωγία, (ι) άλλες δραστηριότητες παροχής υπηρεσιών και (ια) δραστηριότητες νοικοκυριών ως εργοδοτών.</t>
  </si>
  <si>
    <t>Working    proprietors</t>
  </si>
  <si>
    <t>Computers and software</t>
  </si>
  <si>
    <t>Συνεισφορές εργοδότη στα διάφορα ταμεία 
Employers' contribution to various funds</t>
  </si>
  <si>
    <t>Income from industrial activities</t>
  </si>
  <si>
    <t>Income from construction activities</t>
  </si>
  <si>
    <r>
      <t>All activities classified under the sections H, I, J, L, M, N, P, Q, R, S and T97 of the Statistical Classification of Economic Activities, NACE Rev. 2, of the EU</t>
    </r>
    <r>
      <rPr>
        <b/>
        <sz val="10"/>
        <rFont val="Arial"/>
        <family val="2"/>
        <charset val="161"/>
      </rPr>
      <t xml:space="preserve"> </t>
    </r>
    <r>
      <rPr>
        <sz val="10"/>
        <rFont val="Arial"/>
        <family val="2"/>
        <charset val="161"/>
      </rPr>
      <t>are being covered.  They are distinguished into:</t>
    </r>
    <r>
      <rPr>
        <b/>
        <sz val="10"/>
        <rFont val="Arial"/>
        <family val="2"/>
        <charset val="161"/>
      </rPr>
      <t xml:space="preserve"> </t>
    </r>
    <r>
      <rPr>
        <sz val="10"/>
        <rFont val="Arial"/>
        <family val="2"/>
        <charset val="161"/>
      </rPr>
      <t>(a) transportation and storage, (b) accomodation and food service activities, (c) information and communication, (d) real estate activities, (e) professional, scientific and technical activities, (f) administrative and support service activities, (g) education, (h) human health and social work activities, (i) arts, entertainment and recreation, (j) other service activities and (k) activities of households as employers.</t>
    </r>
  </si>
  <si>
    <r>
      <rPr>
        <b/>
        <sz val="10"/>
        <rFont val="Arial"/>
        <family val="2"/>
        <charset val="161"/>
      </rPr>
      <t xml:space="preserve">Επιχείρηση: </t>
    </r>
    <r>
      <rPr>
        <sz val="10"/>
        <rFont val="Arial"/>
        <family val="2"/>
        <charset val="161"/>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</si>
  <si>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economic activity. It may consist of more than one establishments located at various sites.</t>
    </r>
  </si>
  <si>
    <r>
      <rPr>
        <b/>
        <sz val="10"/>
        <rFont val="Arial"/>
        <family val="2"/>
        <charset val="161"/>
      </rPr>
      <t xml:space="preserve">Αξία παραγωγής: </t>
    </r>
    <r>
      <rPr>
        <sz val="10"/>
        <rFont val="Arial"/>
        <family val="2"/>
        <charset val="161"/>
      </rPr>
      <t>η αξία των παραχθέντων υπηρεσιών και αγαθών, του ακαθάριστου κέρδους των εμπορευμάτων που μεταπωλήθηκαν όπως ακριβώς αγοράστηκαν, άλλων λειτουργικών εσόδων και τυχόν μεταβολών στην αξία των αποθεμάτων των ημιτελών προϊόντων στο τέλος του έτους.</t>
    </r>
  </si>
  <si>
    <r>
      <rPr>
        <b/>
        <sz val="10"/>
        <rFont val="Arial"/>
        <family val="2"/>
        <charset val="161"/>
      </rPr>
      <t>Production value:</t>
    </r>
    <r>
      <rPr>
        <sz val="10"/>
        <rFont val="Arial"/>
        <family val="2"/>
        <charset val="161"/>
      </rPr>
      <t xml:space="preserve"> the value of services and goods produced, net receipts from the sale of goods sold in the same condition as purchased, other operating income and changes in the value of work-in-progress at the end of the year.</t>
    </r>
  </si>
  <si>
    <r>
      <rPr>
        <b/>
        <sz val="10"/>
        <rFont val="Arial"/>
        <family val="2"/>
        <charset val="161"/>
      </rPr>
      <t xml:space="preserve">Προστιθέμενη αξία: </t>
    </r>
    <r>
      <rPr>
        <sz val="10"/>
        <rFont val="Arial"/>
        <family val="2"/>
        <charset val="161"/>
      </rPr>
      <t>προκύπτει αφού αφαιρεθούν από την αξία παραγωγής</t>
    </r>
    <r>
      <rPr>
        <b/>
        <sz val="10"/>
        <rFont val="Arial"/>
        <family val="2"/>
        <charset val="161"/>
      </rPr>
      <t xml:space="preserve"> </t>
    </r>
    <r>
      <rPr>
        <sz val="10"/>
        <rFont val="Arial"/>
        <family val="2"/>
        <charset val="161"/>
      </rPr>
      <t>τα έξοδα παραγωγής, τα διοικητικά έξοδα και τα ενοίκια.</t>
    </r>
  </si>
  <si>
    <r>
      <rPr>
        <b/>
        <sz val="10"/>
        <rFont val="Arial"/>
        <family val="2"/>
        <charset val="161"/>
      </rPr>
      <t xml:space="preserve">Value added: </t>
    </r>
    <r>
      <rPr>
        <sz val="10"/>
        <rFont val="Arial"/>
        <family val="2"/>
        <charset val="161"/>
      </rPr>
      <t>is derived by deducting from the production value the production expenses, the administrative expenses and rents.</t>
    </r>
  </si>
  <si>
    <r>
      <rPr>
        <b/>
        <sz val="10"/>
        <rFont val="Arial"/>
        <family val="2"/>
        <charset val="161"/>
      </rPr>
      <t>Προστιθέμενη αξία σε τιμές συντελεστών παραγωγής:</t>
    </r>
    <r>
      <rPr>
        <sz val="10"/>
        <rFont val="Arial"/>
        <family val="2"/>
        <charset val="161"/>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</si>
  <si>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0"/>
        <rFont val="Arial"/>
        <family val="2"/>
        <charset val="161"/>
      </rPr>
      <t>Value added at factor cost:</t>
    </r>
    <r>
      <rPr>
        <sz val="10"/>
        <rFont val="Arial"/>
        <family val="2"/>
        <charset val="161"/>
      </rPr>
      <t xml:space="preserve"> is derived by deducting from value added indirect taxes. It comprises of labour costs, depreciation and operating surplus.</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</si>
  <si>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</si>
  <si>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</si>
  <si>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 xml:space="preserve">Συνεισφορές των εργοδοτών σε διάφορα ταμεία: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</si>
  <si>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Employer’s contribution</t>
    </r>
    <r>
      <rPr>
        <sz val="10"/>
        <rFont val="Arial"/>
        <family val="2"/>
        <charset val="161"/>
      </rPr>
      <t xml:space="preserve"> </t>
    </r>
    <r>
      <rPr>
        <b/>
        <sz val="10"/>
        <rFont val="Arial"/>
        <family val="2"/>
        <charset val="161"/>
      </rPr>
      <t xml:space="preserve">to various funds: </t>
    </r>
    <r>
      <rPr>
        <sz val="10"/>
        <rFont val="Arial"/>
        <family val="2"/>
        <charset val="161"/>
      </rPr>
      <t>include social insurance, provident and pension funds, medical and other funds.</t>
    </r>
  </si>
  <si>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εξαιρουμένης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</si>
  <si>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</si>
  <si>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r>
      <rPr>
        <b/>
        <sz val="10"/>
        <rFont val="Arial"/>
        <family val="2"/>
        <charset val="161"/>
      </rPr>
      <t>Αποσβέσεις:</t>
    </r>
    <r>
      <rPr>
        <sz val="10"/>
        <rFont val="Arial"/>
        <family val="2"/>
        <charset val="161"/>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</si>
  <si>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0"/>
        <rFont val="Arial"/>
        <family val="2"/>
        <charset val="161"/>
      </rPr>
      <t xml:space="preserve">Depreciation: </t>
    </r>
    <r>
      <rPr>
        <sz val="10"/>
        <rFont val="Arial"/>
        <family val="2"/>
        <charset val="161"/>
      </rPr>
      <t>the estimated value of wear and tear of existing assets such as buildings, machinery, vehicles and furniture, etc.  It is based on an accounting depreciation concept and not on an economic one.</t>
    </r>
  </si>
  <si>
    <r>
      <rPr>
        <b/>
        <sz val="10"/>
        <rFont val="Arial"/>
        <family val="2"/>
        <charset val="161"/>
      </rPr>
      <t>Αποθέματα:</t>
    </r>
    <r>
      <rPr>
        <sz val="10"/>
        <rFont val="Arial"/>
        <family val="2"/>
        <charset val="161"/>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</si>
  <si>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0"/>
        <rFont val="Arial"/>
        <family val="2"/>
        <charset val="161"/>
      </rPr>
      <t>Stocks:</t>
    </r>
    <r>
      <rPr>
        <sz val="10"/>
        <rFont val="Arial"/>
        <family val="2"/>
        <charset val="161"/>
      </rPr>
      <t xml:space="preserve"> refer to stocks held at the beginning and end of the reference year valued at average purchase prices during the year.</t>
    </r>
  </si>
  <si>
    <r>
      <rPr>
        <b/>
        <sz val="10"/>
        <rFont val="Arial"/>
        <family val="2"/>
        <charset val="161"/>
      </rPr>
      <t xml:space="preserve">Έμμεσοι φόροι: </t>
    </r>
    <r>
      <rPr>
        <sz val="10"/>
        <rFont val="Arial"/>
        <family val="2"/>
        <charset val="161"/>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</si>
  <si>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0"/>
        <rFont val="Arial"/>
        <family val="2"/>
        <charset val="161"/>
      </rPr>
      <t>Indirect taxes:</t>
    </r>
    <r>
      <rPr>
        <sz val="10"/>
        <rFont val="Arial"/>
        <family val="2"/>
        <charset val="161"/>
      </rPr>
      <t xml:space="preserve"> refer to motor vehicle licences, professional and municipality taxes, fees for business licences, stamp duties and other indirect taxes.</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</si>
  <si>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συνήψε η επιχείρηση</t>
    </r>
    <r>
      <rPr>
        <sz val="10"/>
        <color indexed="8"/>
        <rFont val="Arial"/>
        <family val="2"/>
        <charset val="161"/>
      </rPr>
      <t>.</t>
    </r>
  </si>
  <si>
    <r>
      <rPr>
        <b/>
        <sz val="10"/>
        <rFont val="Arial"/>
        <family val="2"/>
        <charset val="161"/>
      </rPr>
      <t>Interest:</t>
    </r>
    <r>
      <rPr>
        <sz val="10"/>
        <rFont val="Arial"/>
        <family val="2"/>
        <charset val="161"/>
      </rPr>
      <t xml:space="preserve"> refers to the amount paid as interest for capital borrowed by the enterprise.</t>
    </r>
  </si>
  <si>
    <t>Κώδικας 
NACE Aναθ. 2</t>
  </si>
  <si>
    <t>NACE Rev. 2 
Code</t>
  </si>
  <si>
    <t xml:space="preserve">
Αριθμός επιχειρήσεων</t>
  </si>
  <si>
    <t xml:space="preserve">
Αξία παραγωγής</t>
  </si>
  <si>
    <t xml:space="preserve">
Κώδικας 
NACE Aναθ. 2</t>
  </si>
  <si>
    <t xml:space="preserve">
Αξία 
παραγωγής</t>
  </si>
  <si>
    <t xml:space="preserve">
Έξοδα παραγωγής</t>
  </si>
  <si>
    <t xml:space="preserve">
Διοικητικά
 έξοδα</t>
  </si>
  <si>
    <t xml:space="preserve">
Ενοίκια που πληρώθηκαν</t>
  </si>
  <si>
    <t xml:space="preserve">
Προστιθέμενη
αξία </t>
  </si>
  <si>
    <t xml:space="preserve">
Προστιθέμενη αξία σε τιμές συντελεστών</t>
  </si>
  <si>
    <t xml:space="preserve">
Εργατικό κόστος</t>
  </si>
  <si>
    <t xml:space="preserve">
Αποσβέσεις</t>
  </si>
  <si>
    <t xml:space="preserve">
Λειτουργικό πλεόνασμα</t>
  </si>
  <si>
    <t xml:space="preserve">
Έμμεσοι 
φόροι
</t>
  </si>
  <si>
    <t xml:space="preserve">
Production 
value</t>
  </si>
  <si>
    <t xml:space="preserve">
Production expenses</t>
  </si>
  <si>
    <t xml:space="preserve">
Administrative
 expenses</t>
  </si>
  <si>
    <t xml:space="preserve">
Value 
added </t>
  </si>
  <si>
    <t xml:space="preserve">
Indirect 
taxes </t>
  </si>
  <si>
    <t xml:space="preserve">
Value added at factor cost</t>
  </si>
  <si>
    <t xml:space="preserve">
Depreciation</t>
  </si>
  <si>
    <t xml:space="preserve">
Operating
surplus</t>
  </si>
  <si>
    <t xml:space="preserve">
Interest 
paid
</t>
  </si>
  <si>
    <t xml:space="preserve">
Rent
 paid</t>
  </si>
  <si>
    <t xml:space="preserve">
Labour 
cost</t>
  </si>
  <si>
    <t xml:space="preserve">
Πληρωθέντες τόκοι </t>
  </si>
  <si>
    <t>Value 
added</t>
  </si>
  <si>
    <t xml:space="preserve">
Έσοδα από
παροχή
υπηρεσιών</t>
  </si>
  <si>
    <t xml:space="preserve">
Έσοδα από δραστηριότητες εμπορίου</t>
  </si>
  <si>
    <t xml:space="preserve">
Έσοδα από βιομηχανικές δραστηριότητες</t>
  </si>
  <si>
    <t xml:space="preserve">
Έσοδα από  κατασκευαστικές  δραστηριότητες</t>
  </si>
  <si>
    <t xml:space="preserve">
Έσοδα από  ενοίκια</t>
  </si>
  <si>
    <t xml:space="preserve">
Έσοδα από προμήθειες</t>
  </si>
  <si>
    <t xml:space="preserve">
Ολική αξία
πωλήσεων</t>
  </si>
  <si>
    <t xml:space="preserve">
Αλλαγή αποθεμάτων </t>
  </si>
  <si>
    <t xml:space="preserve">
Άλλα λειτουργικά
 έσοδα</t>
  </si>
  <si>
    <t xml:space="preserve">
Αξία προϊόντων που αγοράστηκαν
για μεταπώληση (-)</t>
  </si>
  <si>
    <t>9102 + 9103</t>
  </si>
  <si>
    <t xml:space="preserve">
Ακαθάριστες πάγιες     κεφαλαιουχικές  επενδύσεις</t>
  </si>
  <si>
    <t>Services and Transport Survey Results</t>
  </si>
  <si>
    <t>Αποτελέσματα Έρευνας Υπηρεσιών και Μεταφορών</t>
  </si>
  <si>
    <t xml:space="preserve">
Προστιθέμενη 
αξία </t>
  </si>
  <si>
    <t xml:space="preserve">
Κτίρια</t>
  </si>
  <si>
    <t xml:space="preserve">
Μεταφορικά
μέσα</t>
  </si>
  <si>
    <t xml:space="preserve">
Έπιπλα </t>
  </si>
  <si>
    <t xml:space="preserve">
Μηχανήματα, εξοπλισμός και άυλα αγαθά</t>
  </si>
  <si>
    <t xml:space="preserve">
Σύνολο</t>
  </si>
  <si>
    <t xml:space="preserve">
Αριθμός απασχοληθέντων</t>
  </si>
  <si>
    <t>Number of persons
engaged</t>
  </si>
  <si>
    <t xml:space="preserve">Production 
value                                                                                                          </t>
  </si>
  <si>
    <t>Gross fixed
capital
formation</t>
  </si>
  <si>
    <t>Σύμφωνα με τον περί Επίσημων Στατιστικών Νόμο του 2021 (Ν.25(Ι)/2021),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</si>
  <si>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In compliance with the Official Statistics Law, No. 25(I) of 2021, all data collected are treated as confidential and used solely for statistical purposes. No data for individual firms or persons are published or disclosed to anyone.</t>
  </si>
  <si>
    <t xml:space="preserve">(1) Τα στοιχεία για τον τομέα L δεν περιλαμβάνουν τα τεκμαρτά και πληρωθέντα ενοίκια ιδιόκτητων ακινήτων. </t>
  </si>
  <si>
    <t>(1) Data for section L do not include imputed and paid rents of own real estates.</t>
  </si>
  <si>
    <t>(1) Τα στοιχεία για τον τομέα L δεν περιλαμβάνουν τις κεφαλαιουχικές επενδύσεις σε ιδιόκτητα ακίνητα.</t>
  </si>
  <si>
    <t>(1) Data for section L do not include capital expenditure on own real estates.</t>
  </si>
  <si>
    <t xml:space="preserve">
Η/Υ και λογισμικά προγράμματα</t>
  </si>
  <si>
    <t>Κώδικας 
NACE Aναθ. 2
NACE Rev. 2 
Code</t>
  </si>
  <si>
    <t xml:space="preserve">
NACE Rev. 2 
Code</t>
  </si>
  <si>
    <t>7711 + 7712</t>
  </si>
  <si>
    <t>ΑΝΑΛΥΤΙΚΟΙ ΠΙΝΑΚΕΣ ΓΙΑ ΤΟ 2021</t>
  </si>
  <si>
    <t>DETAILED TABLES FOR 2021</t>
  </si>
  <si>
    <t>ΕΡΕΥΝΑ ΥΠΗΡΕΣΙΩΝ ΚΑΙ ΜΕΤΑΦΟΡΩΝ 2021</t>
  </si>
  <si>
    <t>SERVICES AND TRANSPORT SURVEY 2021</t>
  </si>
  <si>
    <t>Αριθμός επιχειρήσεων, απασχόληση, αξία παραγωγής, προστιθέμενη αξία και ακαθάριστες πάγιες κεφαλαιουχικές επενδύσεις κατά οικονομική δραστηριότητα, 2021</t>
  </si>
  <si>
    <t>Απασχόληση και εργατικό κόστος κατά κατηγορία εργαζομένων και οικονομική δραστηριότητα, 2021</t>
  </si>
  <si>
    <t>Αξία πωλήσεων και αξία παραγωγής κατά οικονομική δραστηριότητα, 2021</t>
  </si>
  <si>
    <t>Αξία παραγωγής, ενδιάμεση ανάλωση, προστιθέμενη αξία, εργατικό κόστος και τόκοι που πληρώθηκαν για δάνεια κατά οικονομική δραστηριότητα, 2021</t>
  </si>
  <si>
    <t>Ακαθάριστες πάγιες κεφαλαιουχικές επενδύσεις κατά κατηγορία και οικονομική δραστηριότητα, 2021</t>
  </si>
  <si>
    <t>Number of enterprises, employment, production value, value added and gross fixed capital formation by economic activity, 2021</t>
  </si>
  <si>
    <t>Employment and labour costs by occupational category and economic activity, 2021</t>
  </si>
  <si>
    <t>Turnover and production value by economic activity, 2021</t>
  </si>
  <si>
    <t>Production value, intermediate inputs, value added, labour costs and interest paid on loans by economic activity, 2021</t>
  </si>
  <si>
    <t>Gross fixed capital formation by type and economic activity, 2021</t>
  </si>
  <si>
    <t>Η περίοδος στην οποία αναφέρονται οι πληροφορίες είναι το ημερολογιακό έτος 2021.</t>
  </si>
  <si>
    <t>The reference period for the data collected is the calendar year 2021.</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</si>
  <si>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2021, στην Έρευνα συμμετείχαν 3.703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</si>
  <si>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2021, 3.703 enterprises participated in the survey. </t>
  </si>
  <si>
    <t>ΠINAKAΣ  1:  ΑΡΙΘΜΟΣ ΕΠΙΧΕΙΡΗΣΕΩΝ, ΑΠΑΣΧΟΛΗΣΗ, ΑΞΙΑ ΠΑΡΑΓΩΓΗΣ, ΠΡΟΣΤΙΘΕΜΕΝΗ 
                           ΑΞΙΑ ΚΑΙ ΑΘΑΡΙΣΤΕΣ ΠΑΓΙΕΣ ΚΕΦΑΛΑΙΟΥΧΙΚΕΣ ΕΠΕΝΔΥΣΕΙΣ ΚΑΤΑ 
                           ΟΙΚΟΝΟΜΙΚΗ ΔΡΑΣΤΗΡΙΟΤΗΤΑ, 2021</t>
  </si>
  <si>
    <t>TABLE      1:  NUMBER OF ENTERPRISES, EMPLOYMENT, PRODUCTION VALUE, VALUE ADDED
                         AND GROSS FIXED CAPITAL FORMATION BY ECONOMIC ACTIVITY, 2021</t>
  </si>
  <si>
    <t>ΠINAKAΣ   2:  ΑΠΑΣΧΟΛΗΣΗ ΚΑΙ ΕΡΓΑΤΙΚΟ ΚΟΣΤΟΣ ΚΑΤΑ ΚΑΤΗΓΟΡΙΑ ΕΡΓΑΖΟΜΕΝΩΝ ΚΑΙ 
                          ΟΙΚΟΝΟΜΙΚΗ ΔΡΑΣΤΗΡΙΟΤΗΤΑ, 2021</t>
  </si>
  <si>
    <t>TABLE       2:  EMPLOYMENT AND LABOUR COSTS BY OCCUPATIONAL CATEGORY AND 
                          ECONOMIC ACTIVITY, 2021</t>
  </si>
  <si>
    <t>ΠINAKAΣ   3:  ΑΞΙΑ ΠΩΛΗΣΕΩΝ ΚΑΙ ΑΞΙΑ ΠΑΡΑΓΩΓΗΣ ΚΑΤΑ ΟΙΚΟΝΟΜΙΚΗ ΔΡΑΣΤΗΡΙΟΤΗΤΑ, 2021</t>
  </si>
  <si>
    <t>TABLE       3:  TURNOVER AND PRODUCTION VALUE BY ECONOMIC ACTIVITY, 2021</t>
  </si>
  <si>
    <t>ΠINAKAΣ   4:  ΑΞΙΑ ΠΑΡΑΓΩΓΗΣ, ΕΝΔΙΑΜΕΣΗ ΑΝΑΛΩΣΗ, ΠΡΟΣΤΙΘΕΜΕΝΗ ΑΞΙΑ, ΕΡΓΑΤΙΚΟ ΚΟΣΤΟΣ ΚΑΙ ΤΟΚΟΙ ΠΟΥ ΠΛΗΡΩΘΗΚΑΝ ΓΙΑ 
                        ΔΑΝΕΙΑ ΚΑΤΑ ΟΙΚΟΝΟΜΙΚΗ ΔΡΑΣΤΗΡΙΟΤΗΤΑ, 2021</t>
  </si>
  <si>
    <t>TABLE       4:  PRODUCTION VALUE, INTERMEDIATE INPUTS, VALUE ADDED, LABOUR COSTS AND INTEREST PAID ON LOANS BY ECONOMIC 
                        ACTIVITY, 2021</t>
  </si>
  <si>
    <t>ΠINAKAΣ   5:  ΑΚΑΘΑΡΙΣΤΕΣ ΠΑΓΙΕΣ ΚΕΦΑΛΑΙΟΥΧΙΚΕΣ ΕΠΕΝΔΥΣΕΙΣ ΚΑΤΑ ΚΑΤΗΓΟΡΙΑ ΚΑΙ 
                           ΟΙΚΟΝΟΜΙΚΗ ΔΡΑΣΤΗΡΙΟΤΗΤΑ, 2021</t>
  </si>
  <si>
    <t>TABLE       5:  GROSS FIXED CAPITAL FORMATION BY TYPE AND ECONOMIC ACTIVITY, 2021</t>
  </si>
  <si>
    <t>5530 + 5590</t>
  </si>
  <si>
    <t>COPYRIGHT ©: 2023 ΚΥΠΡΙΑΚΗ ΔΗΜΟΚΡΑΤΙΑ, ΣΤΑΤΙΣΤΙΚΗ ΥΠΗΡΕΣΙΑ/REPUBLIC OF CYPRUS, STATISTICAL SERVICE</t>
  </si>
  <si>
    <t>8553 + 8560</t>
  </si>
  <si>
    <t>8720 + 8790</t>
  </si>
  <si>
    <r>
      <rPr>
        <b/>
        <sz val="10"/>
        <rFont val="Arial"/>
        <family val="2"/>
        <charset val="161"/>
      </rPr>
      <t>Απασχόληση:</t>
    </r>
    <r>
      <rPr>
        <sz val="10"/>
        <rFont val="Arial"/>
        <family val="2"/>
        <charset val="161"/>
      </rPr>
      <t xml:space="preserve"> ο μέσος όρος του συνολικού αριθμού εργαζομένων (εργαζόμενοι ιδιοκτήτες (αυτοεργοδοτούμενοι), μέλη της οικογένειας που εργάζονται χωρίς μισθό και μόνιμοι και έκτακτοι μισθωτοί) κατά τη διάρκεια του έτους, σε ισοδυναμία πλήρους απασχόλησης.  </t>
    </r>
  </si>
  <si>
    <r>
      <rPr>
        <b/>
        <sz val="10"/>
        <rFont val="Arial"/>
        <family val="2"/>
        <charset val="161"/>
      </rPr>
      <t>Employment:</t>
    </r>
    <r>
      <rPr>
        <sz val="10"/>
        <rFont val="Arial"/>
        <family val="2"/>
        <charset val="161"/>
      </rPr>
      <t xml:space="preserve"> refers to the average number of all persons employed (working proprietors (self-employed), unpaid family members, permanent and casual employees) during the year, in full time equivalent terms.  </t>
    </r>
  </si>
  <si>
    <t>(Τελευταία Ενημέρωση/Last update 02/10/2023)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</si>
</sst>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 \ \ \ "/>
    <numFmt numFmtId="165" formatCode="#,##0\ \ "/>
  </numFmts>
  <fonts count="44">
    <font>
      <sz val="10"/>
      <name val="Arial"/>
      <charset val="161"/>
    </font>
    <font>
      <sz val="10"/>
      <color indexed="8"/>
      <name val="»οξτΫςξα"/>
      <charset val="161"/>
    </font>
    <font>
      <sz val="10"/>
      <name val="Arial"/>
      <family val="2"/>
      <charset val="161"/>
    </font>
    <font>
      <sz val="10"/>
      <name val="Times New Roman"/>
      <family val="1"/>
      <charset val="161"/>
    </font>
    <font>
      <b/>
      <sz val="10"/>
      <name val="Times New Roman"/>
      <family val="1"/>
      <charset val="161"/>
    </font>
    <font>
      <b/>
      <i/>
      <sz val="18"/>
      <color indexed="18"/>
      <name val="Times New Roman"/>
      <family val="1"/>
      <charset val="161"/>
    </font>
    <font>
      <b/>
      <sz val="12"/>
      <name val="Times New Roman"/>
      <family val="1"/>
      <charset val="161"/>
    </font>
    <font>
      <b/>
      <sz val="36"/>
      <color indexed="18"/>
      <name val="Times New Roman"/>
      <family val="1"/>
      <charset val="161"/>
    </font>
    <font>
      <sz val="10"/>
      <color indexed="8"/>
      <name val="Arial"/>
      <family val="2"/>
      <charset val="161"/>
    </font>
    <font>
      <sz val="9"/>
      <name val="Arial"/>
      <family val="2"/>
      <charset val="161"/>
    </font>
    <font>
      <b/>
      <sz val="10"/>
      <color indexed="18"/>
      <name val="Arial"/>
      <family val="2"/>
      <charset val="161"/>
    </font>
    <font>
      <b/>
      <sz val="10"/>
      <name val="Arial"/>
      <family val="2"/>
      <charset val="161"/>
    </font>
    <font>
      <b/>
      <i/>
      <sz val="10"/>
      <name val="Arial"/>
      <family val="2"/>
      <charset val="161"/>
    </font>
    <font>
      <b/>
      <sz val="9"/>
      <name val="Arial"/>
      <family val="2"/>
      <charset val="161"/>
    </font>
    <font>
      <b/>
      <i/>
      <sz val="10"/>
      <color indexed="8"/>
      <name val="Arial"/>
      <family val="2"/>
      <charset val="161"/>
    </font>
    <font>
      <b/>
      <sz val="12"/>
      <name val="Arial"/>
      <family val="2"/>
      <charset val="161"/>
    </font>
    <font>
      <b/>
      <sz val="11"/>
      <name val="Arial"/>
      <family val="2"/>
      <charset val="161"/>
    </font>
    <font>
      <b/>
      <sz val="15"/>
      <color indexed="18"/>
      <name val="Arial"/>
      <family val="2"/>
      <charset val="161"/>
    </font>
    <font>
      <b/>
      <sz val="15"/>
      <name val="Arial"/>
      <family val="2"/>
      <charset val="161"/>
    </font>
    <font>
      <b/>
      <u/>
      <sz val="10"/>
      <name val="Arial"/>
      <family val="2"/>
      <charset val="161"/>
    </font>
    <font>
      <sz val="15"/>
      <name val="Arial"/>
      <family val="2"/>
      <charset val="161"/>
    </font>
    <font>
      <b/>
      <sz val="10"/>
      <name val="Arial"/>
      <family val="2"/>
    </font>
    <font>
      <b/>
      <sz val="36"/>
      <name val="Arial"/>
      <family val="2"/>
    </font>
    <font>
      <b/>
      <sz val="36"/>
      <color indexed="18"/>
      <name val="Arial"/>
      <family val="2"/>
    </font>
    <font>
      <b/>
      <sz val="9"/>
      <name val="Arial"/>
      <family val="2"/>
    </font>
    <font>
      <u/>
      <sz val="11"/>
      <color theme="10"/>
      <name val="Calibri"/>
      <family val="2"/>
      <charset val="161"/>
    </font>
    <font>
      <u/>
      <sz val="10"/>
      <color theme="10"/>
      <name val="Arial"/>
      <family val="2"/>
      <charset val="161"/>
    </font>
    <font>
      <b/>
      <sz val="10"/>
      <color rgb="FF0000FF"/>
      <name val="Arial"/>
      <family val="2"/>
      <charset val="161"/>
    </font>
    <font>
      <b/>
      <u/>
      <sz val="10"/>
      <color theme="10"/>
      <name val="Arial"/>
      <family val="2"/>
      <charset val="161"/>
    </font>
    <font>
      <sz val="9"/>
      <color theme="1"/>
      <name val="Times New Roman"/>
      <family val="1"/>
      <charset val="161"/>
    </font>
    <font>
      <sz val="9"/>
      <color theme="1"/>
      <name val="Arial"/>
      <family val="2"/>
      <charset val="161"/>
    </font>
    <font>
      <b/>
      <sz val="9"/>
      <color theme="1"/>
      <name val="Arial"/>
      <family val="2"/>
      <charset val="161"/>
    </font>
    <font>
      <b/>
      <sz val="9"/>
      <color theme="1"/>
      <name val="Times New Roman"/>
      <family val="1"/>
      <charset val="161"/>
    </font>
    <font>
      <sz val="11"/>
      <color theme="1"/>
      <name val="Times New Roman"/>
      <family val="1"/>
      <charset val="161"/>
    </font>
    <font>
      <b/>
      <u/>
      <sz val="10"/>
      <color theme="1"/>
      <name val="Arial"/>
      <family val="2"/>
      <charset val="161"/>
    </font>
    <font>
      <sz val="10"/>
      <color rgb="FF000000"/>
      <name val="Arial"/>
      <family val="2"/>
      <charset val="161"/>
    </font>
    <font>
      <sz val="10"/>
      <color theme="1"/>
      <name val="Arial"/>
      <family val="2"/>
      <charset val="161"/>
    </font>
    <font>
      <sz val="11"/>
      <color rgb="FF000000"/>
      <name val="Times New Roman"/>
      <family val="1"/>
      <charset val="161"/>
    </font>
    <font>
      <b/>
      <sz val="10"/>
      <color theme="1"/>
      <name val="Arial"/>
      <family val="2"/>
      <charset val="161"/>
    </font>
    <font>
      <sz val="10"/>
      <color rgb="FF0000FF"/>
      <name val="Arial"/>
      <family val="2"/>
      <charset val="161"/>
    </font>
    <font>
      <b/>
      <sz val="9"/>
      <color rgb="FF0000FF"/>
      <name val="Arial"/>
      <family val="2"/>
    </font>
    <font>
      <b/>
      <sz val="11"/>
      <name val="Calibri"/>
      <family val="2"/>
      <charset val="161"/>
      <scheme val="minor"/>
    </font>
    <font>
      <b/>
      <sz val="9"/>
      <color rgb="FF0000FF"/>
      <name val="Arial"/>
      <family val="2"/>
      <charset val="161"/>
    </font>
    <font>
      <b/>
      <sz val="12"/>
      <color rgb="FF0000FF"/>
      <name val="Arial"/>
      <family val="2"/>
      <charset val="161"/>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theme="0"/>
        <bgColor theme="0"/>
      </patternFill>
    </fill>
    <fill>
      <patternFill patternType="solid">
        <fgColor rgb="FFFFFFCC"/>
        <bgColor indexed="64"/>
      </patternFill>
    </fill>
    <fill>
      <patternFill patternType="solid">
        <fgColor rgb="FFC0C0C0"/>
        <bgColor indexed="64"/>
      </patternFill>
    </fill>
    <fill>
      <patternFill patternType="solid">
        <fgColor theme="0" tint="-0.24994659260841701"/>
        <bgColor theme="0"/>
      </patternFill>
    </fill>
    <fill>
      <patternFill patternType="solid">
        <fgColor theme="0"/>
        <bgColor indexed="64"/>
      </patternFill>
    </fill>
    <fill>
      <patternFill patternType="solid">
        <fgColor theme="4" tint="0.79998168889431442"/>
        <bgColor theme="0"/>
      </patternFill>
    </fill>
    <fill>
      <patternFill patternType="solid">
        <fgColor theme="0" tint="-4.9989318521683403E-2"/>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rgb="FF0000FF"/>
      </top>
      <bottom/>
      <diagonal/>
    </border>
    <border>
      <left/>
      <right/>
      <top style="thin">
        <color rgb="FF0000FF"/>
      </top>
      <bottom/>
      <diagonal/>
    </border>
    <border>
      <left/>
      <right/>
      <top/>
      <bottom style="thin">
        <color rgb="FF0000FF"/>
      </bottom>
      <diagonal/>
    </border>
    <border>
      <left/>
      <right style="thin">
        <color rgb="FF0000FF"/>
      </right>
      <top/>
      <bottom/>
      <diagonal/>
    </border>
    <border>
      <left style="thin">
        <color rgb="FF0000FF"/>
      </left>
      <right style="thin">
        <color rgb="FF0000FF"/>
      </right>
      <top/>
      <bottom style="thin">
        <color rgb="FF0000FF"/>
      </bottom>
      <diagonal/>
    </border>
    <border>
      <left style="thin">
        <color rgb="FF0000FF"/>
      </left>
      <right style="thin">
        <color rgb="FF0000FF"/>
      </right>
      <top/>
      <bottom/>
      <diagonal/>
    </border>
    <border>
      <left style="thin">
        <color rgb="FF0000FF"/>
      </left>
      <right style="thin">
        <color rgb="FF0000FF"/>
      </right>
      <top style="thin">
        <color indexed="64"/>
      </top>
      <bottom/>
      <diagonal/>
    </border>
    <border>
      <left/>
      <right style="thin">
        <color rgb="FF0000FF"/>
      </right>
      <top/>
      <bottom style="thin">
        <color rgb="FF0000FF"/>
      </bottom>
      <diagonal/>
    </border>
    <border>
      <left/>
      <right style="thin">
        <color rgb="FF0000FF"/>
      </right>
      <top style="thin">
        <color rgb="FF0000FF"/>
      </top>
      <bottom/>
      <diagonal/>
    </border>
    <border>
      <left style="thin">
        <color rgb="FF0000FF"/>
      </left>
      <right/>
      <top/>
      <bottom/>
      <diagonal/>
    </border>
    <border>
      <left style="thin">
        <color rgb="FF0000FF"/>
      </left>
      <right style="thin">
        <color rgb="FF0000FF"/>
      </right>
      <top style="thin">
        <color rgb="FF0000FF"/>
      </top>
      <bottom/>
      <diagonal/>
    </border>
    <border>
      <left style="thin">
        <color rgb="FF0000FF"/>
      </left>
      <right/>
      <top style="thin">
        <color indexed="64"/>
      </top>
      <bottom/>
      <diagonal/>
    </border>
    <border>
      <left style="thin">
        <color rgb="FF0000FF"/>
      </left>
      <right/>
      <top/>
      <bottom style="thin">
        <color rgb="FF0000FF"/>
      </bottom>
      <diagonal/>
    </border>
    <border>
      <left style="thin">
        <color rgb="FF0000FF"/>
      </left>
      <right/>
      <top style="thin">
        <color rgb="FF0000FF"/>
      </top>
      <bottom/>
      <diagonal/>
    </border>
    <border>
      <left style="thin">
        <color rgb="FF0000FF"/>
      </left>
      <right style="thin">
        <color rgb="FF0000FF"/>
      </right>
      <top/>
      <bottom style="thin">
        <color indexed="64"/>
      </bottom>
      <diagonal/>
    </border>
    <border>
      <left/>
      <right/>
      <top/>
      <bottom style="double">
        <color rgb="FF0000FF"/>
      </bottom>
      <diagonal/>
    </border>
  </borders>
  <cellStyleXfs count="5">
    <xf numFmtId="0" fontId="0" fillId="0" borderId="0"/>
    <xf numFmtId="0" fontId="25" fillId="0" borderId="0" applyNumberFormat="0" applyFill="0" applyBorder="0" applyAlignment="0" applyProtection="0">
      <alignment vertical="top"/>
      <protection locked="0"/>
    </xf>
    <xf numFmtId="0" fontId="2" fillId="0" borderId="0"/>
    <xf numFmtId="0" fontId="2" fillId="0" borderId="0"/>
    <xf numFmtId="0" fontId="1" fillId="0" borderId="0"/>
  </cellStyleXfs>
  <cellXfs count="218">
    <xf numFmtId="0" fontId="0" fillId="0" borderId="0" xfId="0"/>
    <xf numFmtId="0" fontId="0" fillId="4" borderId="0" xfId="0" applyFill="1"/>
    <xf numFmtId="0" fontId="7" fillId="4" borderId="0" xfId="0" applyFont="1" applyFill="1" applyAlignment="1">
      <alignment horizontal="center" vertical="center"/>
    </xf>
    <xf numFmtId="0" fontId="2" fillId="5" borderId="0" xfId="0" applyFont="1" applyFill="1"/>
    <xf numFmtId="164" fontId="2" fillId="5" borderId="0" xfId="0" applyNumberFormat="1" applyFont="1" applyFill="1"/>
    <xf numFmtId="0" fontId="2" fillId="5" borderId="0" xfId="0" applyFont="1" applyFill="1" applyAlignment="1">
      <alignment horizontal="right"/>
    </xf>
    <xf numFmtId="0" fontId="10" fillId="5" borderId="0" xfId="4" applyFont="1" applyFill="1" applyAlignment="1" applyProtection="1">
      <alignment horizontal="left"/>
      <protection locked="0"/>
    </xf>
    <xf numFmtId="0" fontId="11" fillId="5" borderId="0" xfId="0" applyFont="1" applyFill="1"/>
    <xf numFmtId="3" fontId="2" fillId="5" borderId="0" xfId="0" applyNumberFormat="1" applyFont="1" applyFill="1"/>
    <xf numFmtId="3" fontId="2" fillId="5" borderId="0" xfId="0" applyNumberFormat="1" applyFont="1" applyFill="1" applyAlignment="1">
      <alignment horizontal="right" indent="3"/>
    </xf>
    <xf numFmtId="164" fontId="11" fillId="5" borderId="0" xfId="0" applyNumberFormat="1" applyFont="1" applyFill="1" applyAlignment="1">
      <alignment horizontal="right"/>
    </xf>
    <xf numFmtId="3" fontId="2" fillId="5" borderId="0" xfId="0" applyNumberFormat="1" applyFont="1" applyFill="1" applyAlignment="1">
      <alignment horizontal="right" indent="2"/>
    </xf>
    <xf numFmtId="0" fontId="26" fillId="5" borderId="0" xfId="1" applyNumberFormat="1" applyFont="1" applyFill="1" applyBorder="1" applyAlignment="1" applyProtection="1">
      <alignment horizontal="left"/>
      <protection locked="0"/>
    </xf>
    <xf numFmtId="0" fontId="27" fillId="5" borderId="0" xfId="0" applyFont="1" applyFill="1" applyAlignment="1">
      <alignment horizontal="center" vertical="top" wrapText="1"/>
    </xf>
    <xf numFmtId="0" fontId="13" fillId="5" borderId="0" xfId="3" applyFont="1" applyFill="1" applyAlignment="1">
      <alignment horizontal="left"/>
    </xf>
    <xf numFmtId="0" fontId="2" fillId="5" borderId="9" xfId="0" applyFont="1" applyFill="1" applyBorder="1"/>
    <xf numFmtId="0" fontId="12" fillId="5" borderId="9" xfId="2" applyFont="1" applyFill="1" applyBorder="1" applyAlignment="1">
      <alignment horizontal="left" vertical="center"/>
    </xf>
    <xf numFmtId="3" fontId="27" fillId="5" borderId="0" xfId="0" applyNumberFormat="1" applyFont="1" applyFill="1" applyAlignment="1">
      <alignment horizontal="center" vertical="top" wrapText="1"/>
    </xf>
    <xf numFmtId="3" fontId="27" fillId="5" borderId="10" xfId="0" applyNumberFormat="1" applyFont="1" applyFill="1" applyBorder="1" applyAlignment="1">
      <alignment horizontal="center" vertical="top" wrapText="1"/>
    </xf>
    <xf numFmtId="49" fontId="11" fillId="5" borderId="11" xfId="0" applyNumberFormat="1" applyFont="1" applyFill="1" applyBorder="1" applyAlignment="1">
      <alignment horizontal="center" vertical="top" wrapText="1"/>
    </xf>
    <xf numFmtId="49" fontId="11" fillId="5" borderId="11" xfId="0" applyNumberFormat="1" applyFont="1" applyFill="1" applyBorder="1" applyAlignment="1">
      <alignment horizontal="center" vertical="top"/>
    </xf>
    <xf numFmtId="0" fontId="27" fillId="5" borderId="12" xfId="0" applyFont="1" applyFill="1" applyBorder="1" applyAlignment="1">
      <alignment horizontal="center" vertical="top" wrapText="1"/>
    </xf>
    <xf numFmtId="0" fontId="27" fillId="5" borderId="10" xfId="0" applyFont="1" applyFill="1" applyBorder="1" applyAlignment="1" applyProtection="1">
      <alignment horizontal="center" vertical="top" wrapText="1"/>
      <protection locked="0"/>
    </xf>
    <xf numFmtId="0" fontId="27" fillId="5" borderId="11" xfId="0" applyFont="1" applyFill="1" applyBorder="1" applyAlignment="1" applyProtection="1">
      <alignment horizontal="center" vertical="top" wrapText="1"/>
      <protection locked="0"/>
    </xf>
    <xf numFmtId="0" fontId="28" fillId="3" borderId="1" xfId="1" applyFont="1" applyFill="1" applyBorder="1" applyAlignment="1" applyProtection="1">
      <alignment horizontal="center" vertical="center"/>
    </xf>
    <xf numFmtId="0" fontId="26" fillId="3" borderId="2" xfId="1" applyFont="1" applyFill="1" applyBorder="1" applyAlignment="1" applyProtection="1">
      <alignment horizontal="center" vertical="center"/>
    </xf>
    <xf numFmtId="0" fontId="26" fillId="3" borderId="1" xfId="1" applyFont="1" applyFill="1" applyBorder="1" applyAlignment="1" applyProtection="1">
      <alignment horizontal="center" vertical="center"/>
    </xf>
    <xf numFmtId="0" fontId="26" fillId="6" borderId="1" xfId="1" applyFont="1" applyFill="1" applyBorder="1" applyAlignment="1" applyProtection="1">
      <alignment horizontal="center" vertical="center"/>
    </xf>
    <xf numFmtId="0" fontId="27" fillId="6" borderId="1" xfId="0" applyFont="1" applyFill="1" applyBorder="1" applyAlignment="1">
      <alignment horizontal="center" vertical="center"/>
    </xf>
    <xf numFmtId="0" fontId="15" fillId="7" borderId="0" xfId="2" applyFont="1" applyFill="1" applyAlignment="1">
      <alignment horizontal="center" vertical="center"/>
    </xf>
    <xf numFmtId="0" fontId="16" fillId="7" borderId="0" xfId="2" applyFont="1" applyFill="1" applyAlignment="1">
      <alignment horizontal="center" vertical="center" wrapText="1"/>
    </xf>
    <xf numFmtId="0" fontId="17" fillId="2" borderId="0" xfId="0" applyFont="1" applyFill="1" applyAlignment="1">
      <alignment horizontal="center" vertical="center"/>
    </xf>
    <xf numFmtId="0" fontId="18" fillId="7" borderId="0" xfId="2" applyFont="1" applyFill="1" applyAlignment="1">
      <alignment horizontal="center" vertical="center"/>
    </xf>
    <xf numFmtId="0" fontId="29" fillId="5" borderId="0" xfId="0" applyFont="1" applyFill="1"/>
    <xf numFmtId="0" fontId="30" fillId="5" borderId="0" xfId="0" applyFont="1" applyFill="1"/>
    <xf numFmtId="0" fontId="31" fillId="5" borderId="0" xfId="0" applyFont="1" applyFill="1"/>
    <xf numFmtId="0" fontId="32" fillId="5" borderId="0" xfId="0" applyFont="1" applyFill="1" applyAlignment="1">
      <alignment wrapText="1"/>
    </xf>
    <xf numFmtId="0" fontId="3" fillId="5" borderId="0" xfId="2" applyFont="1" applyFill="1" applyAlignment="1">
      <alignment horizontal="left" vertical="center"/>
    </xf>
    <xf numFmtId="0" fontId="9" fillId="5" borderId="0" xfId="3" applyFont="1" applyFill="1" applyAlignment="1">
      <alignment horizontal="left"/>
    </xf>
    <xf numFmtId="0" fontId="29" fillId="5" borderId="9" xfId="0" applyFont="1" applyFill="1" applyBorder="1"/>
    <xf numFmtId="0" fontId="0" fillId="5" borderId="0" xfId="0" applyFill="1"/>
    <xf numFmtId="0" fontId="33" fillId="5" borderId="0" xfId="0" applyFont="1" applyFill="1" applyAlignment="1">
      <alignment horizontal="left" vertical="top" wrapText="1"/>
    </xf>
    <xf numFmtId="0" fontId="6" fillId="5" borderId="0" xfId="2" applyFont="1" applyFill="1" applyAlignment="1">
      <alignment horizontal="center" vertical="center"/>
    </xf>
    <xf numFmtId="0" fontId="33" fillId="5" borderId="0" xfId="0" applyFont="1" applyFill="1" applyAlignment="1">
      <alignment horizontal="left" vertical="top"/>
    </xf>
    <xf numFmtId="0" fontId="19" fillId="5" borderId="0" xfId="0" applyFont="1" applyFill="1" applyAlignment="1">
      <alignment vertical="center"/>
    </xf>
    <xf numFmtId="0" fontId="2" fillId="5" borderId="0" xfId="0" applyFont="1" applyFill="1" applyAlignment="1">
      <alignment vertical="center"/>
    </xf>
    <xf numFmtId="0" fontId="11" fillId="5" borderId="0" xfId="0" applyFont="1" applyFill="1" applyAlignment="1">
      <alignment vertical="center"/>
    </xf>
    <xf numFmtId="0" fontId="2" fillId="5" borderId="0" xfId="0" applyFont="1" applyFill="1" applyAlignment="1">
      <alignment horizontal="justify" vertical="top"/>
    </xf>
    <xf numFmtId="0" fontId="2" fillId="5" borderId="0" xfId="0" applyFont="1" applyFill="1" applyAlignment="1">
      <alignment vertical="top"/>
    </xf>
    <xf numFmtId="0" fontId="2" fillId="5" borderId="0" xfId="0" applyFont="1" applyFill="1" applyAlignment="1">
      <alignment horizontal="justify" vertical="center"/>
    </xf>
    <xf numFmtId="0" fontId="34" fillId="5" borderId="0" xfId="0" applyFont="1" applyFill="1" applyAlignment="1">
      <alignment horizontal="left" vertical="center" wrapText="1"/>
    </xf>
    <xf numFmtId="0" fontId="35" fillId="5" borderId="0" xfId="0" applyFont="1" applyFill="1" applyAlignment="1">
      <alignment horizontal="left" vertical="center"/>
    </xf>
    <xf numFmtId="0" fontId="36" fillId="5" borderId="0" xfId="0" applyFont="1" applyFill="1" applyAlignment="1">
      <alignment horizontal="left" vertical="center"/>
    </xf>
    <xf numFmtId="0" fontId="37" fillId="5" borderId="0" xfId="0" applyFont="1" applyFill="1"/>
    <xf numFmtId="0" fontId="4" fillId="5" borderId="0" xfId="2" applyFont="1" applyFill="1" applyAlignment="1">
      <alignment horizontal="left" vertical="center" wrapText="1"/>
    </xf>
    <xf numFmtId="0" fontId="4" fillId="5" borderId="0" xfId="3" applyFont="1" applyFill="1" applyAlignment="1">
      <alignment horizontal="left"/>
    </xf>
    <xf numFmtId="0" fontId="17" fillId="8" borderId="0" xfId="0" applyFont="1" applyFill="1" applyAlignment="1">
      <alignment horizontal="center" vertical="center"/>
    </xf>
    <xf numFmtId="0" fontId="20" fillId="8" borderId="0" xfId="0" applyFont="1" applyFill="1"/>
    <xf numFmtId="0" fontId="15" fillId="8" borderId="0" xfId="2" applyFont="1" applyFill="1" applyAlignment="1">
      <alignment horizontal="center" vertical="center"/>
    </xf>
    <xf numFmtId="0" fontId="5" fillId="8" borderId="0" xfId="0" applyFont="1" applyFill="1" applyAlignment="1">
      <alignment horizontal="center" vertical="center"/>
    </xf>
    <xf numFmtId="0" fontId="4" fillId="5" borderId="0" xfId="2" applyFont="1" applyFill="1" applyAlignment="1">
      <alignment horizontal="center" vertical="center"/>
    </xf>
    <xf numFmtId="0" fontId="14" fillId="5" borderId="9" xfId="4" applyFont="1" applyFill="1" applyBorder="1"/>
    <xf numFmtId="0" fontId="4" fillId="5" borderId="9" xfId="2" applyFont="1" applyFill="1" applyBorder="1" applyAlignment="1">
      <alignment horizontal="center" vertical="center"/>
    </xf>
    <xf numFmtId="0" fontId="4" fillId="5" borderId="9" xfId="2" applyFont="1" applyFill="1" applyBorder="1" applyAlignment="1">
      <alignment horizontal="left" vertical="center"/>
    </xf>
    <xf numFmtId="0" fontId="4" fillId="5" borderId="0" xfId="2" applyFont="1" applyFill="1" applyAlignment="1">
      <alignment horizontal="left" vertical="center"/>
    </xf>
    <xf numFmtId="0" fontId="38" fillId="6" borderId="2" xfId="0" applyFont="1" applyFill="1" applyBorder="1" applyAlignment="1">
      <alignment horizontal="left" vertical="center" wrapText="1" indent="1"/>
    </xf>
    <xf numFmtId="0" fontId="38" fillId="6" borderId="1" xfId="0" applyFont="1" applyFill="1" applyBorder="1" applyAlignment="1">
      <alignment horizontal="left" vertical="center" indent="1"/>
    </xf>
    <xf numFmtId="0" fontId="11" fillId="5" borderId="3" xfId="0" applyFont="1" applyFill="1" applyBorder="1" applyAlignment="1">
      <alignment horizontal="left" vertical="center" wrapText="1" indent="1"/>
    </xf>
    <xf numFmtId="0" fontId="2" fillId="5" borderId="3" xfId="0" applyFont="1" applyFill="1" applyBorder="1" applyAlignment="1">
      <alignment horizontal="left" vertical="center" wrapText="1" indent="1"/>
    </xf>
    <xf numFmtId="0" fontId="27" fillId="5" borderId="13" xfId="0" applyFont="1" applyFill="1" applyBorder="1" applyAlignment="1">
      <alignment vertical="center"/>
    </xf>
    <xf numFmtId="49" fontId="2" fillId="9" borderId="14" xfId="0" applyNumberFormat="1" applyFont="1" applyFill="1" applyBorder="1" applyAlignment="1">
      <alignment horizontal="left" vertical="center" wrapText="1" indent="3"/>
    </xf>
    <xf numFmtId="49" fontId="27" fillId="9" borderId="15" xfId="0" applyNumberFormat="1" applyFont="1" applyFill="1" applyBorder="1" applyAlignment="1">
      <alignment horizontal="left" vertical="center" wrapText="1" indent="1"/>
    </xf>
    <xf numFmtId="49" fontId="27" fillId="9" borderId="14" xfId="0" applyNumberFormat="1" applyFont="1" applyFill="1" applyBorder="1" applyAlignment="1">
      <alignment horizontal="left" vertical="center" wrapText="1" indent="1"/>
    </xf>
    <xf numFmtId="0" fontId="27" fillId="5" borderId="14" xfId="0" applyFont="1" applyFill="1" applyBorder="1" applyAlignment="1">
      <alignment horizontal="center" vertical="top" wrapText="1"/>
    </xf>
    <xf numFmtId="49" fontId="11" fillId="5" borderId="13" xfId="0" applyNumberFormat="1" applyFont="1" applyFill="1" applyBorder="1" applyAlignment="1">
      <alignment horizontal="center" vertical="top" wrapText="1"/>
    </xf>
    <xf numFmtId="0" fontId="27" fillId="5" borderId="13" xfId="0" applyFont="1" applyFill="1" applyBorder="1" applyAlignment="1">
      <alignment vertical="top"/>
    </xf>
    <xf numFmtId="0" fontId="27" fillId="5" borderId="16" xfId="0" applyFont="1" applyFill="1" applyBorder="1" applyAlignment="1">
      <alignment horizontal="center" vertical="top" wrapText="1"/>
    </xf>
    <xf numFmtId="0" fontId="38" fillId="6" borderId="1" xfId="0" applyFont="1" applyFill="1" applyBorder="1" applyAlignment="1">
      <alignment horizontal="left" vertical="center" wrapText="1" indent="1"/>
    </xf>
    <xf numFmtId="3" fontId="27" fillId="5" borderId="18" xfId="0" applyNumberFormat="1" applyFont="1" applyFill="1" applyBorder="1" applyAlignment="1">
      <alignment horizontal="right" vertical="center" indent="3"/>
    </xf>
    <xf numFmtId="3" fontId="27" fillId="5" borderId="0" xfId="0" applyNumberFormat="1" applyFont="1" applyFill="1" applyAlignment="1">
      <alignment horizontal="right" vertical="center" indent="3"/>
    </xf>
    <xf numFmtId="3" fontId="27" fillId="5" borderId="12" xfId="0" applyNumberFormat="1" applyFont="1" applyFill="1" applyBorder="1" applyAlignment="1">
      <alignment horizontal="right" vertical="center" indent="3"/>
    </xf>
    <xf numFmtId="3" fontId="2" fillId="5" borderId="18" xfId="0" applyNumberFormat="1" applyFont="1" applyFill="1" applyBorder="1" applyAlignment="1">
      <alignment horizontal="right" vertical="center" indent="3"/>
    </xf>
    <xf numFmtId="3" fontId="2" fillId="5" borderId="0" xfId="0" applyNumberFormat="1" applyFont="1" applyFill="1" applyAlignment="1">
      <alignment horizontal="right" vertical="center" indent="3"/>
    </xf>
    <xf numFmtId="3" fontId="2" fillId="9" borderId="12" xfId="0" applyNumberFormat="1" applyFont="1" applyFill="1" applyBorder="1" applyAlignment="1">
      <alignment horizontal="right" vertical="center" indent="3"/>
    </xf>
    <xf numFmtId="3" fontId="2" fillId="5" borderId="12" xfId="0" applyNumberFormat="1" applyFont="1" applyFill="1" applyBorder="1" applyAlignment="1">
      <alignment horizontal="right" vertical="center" indent="3"/>
    </xf>
    <xf numFmtId="49" fontId="2" fillId="9" borderId="13" xfId="0" applyNumberFormat="1" applyFont="1" applyFill="1" applyBorder="1" applyAlignment="1">
      <alignment horizontal="left" vertical="center" wrapText="1" indent="3"/>
    </xf>
    <xf numFmtId="3" fontId="2" fillId="5" borderId="11" xfId="0" applyNumberFormat="1" applyFont="1" applyFill="1" applyBorder="1" applyAlignment="1">
      <alignment horizontal="right" indent="3"/>
    </xf>
    <xf numFmtId="3" fontId="2" fillId="5" borderId="11" xfId="0" applyNumberFormat="1" applyFont="1" applyFill="1" applyBorder="1" applyAlignment="1">
      <alignment horizontal="right" indent="2"/>
    </xf>
    <xf numFmtId="0" fontId="11" fillId="5" borderId="11" xfId="0" applyFont="1" applyFill="1" applyBorder="1" applyAlignment="1">
      <alignment horizontal="center" vertical="center"/>
    </xf>
    <xf numFmtId="0" fontId="21" fillId="5" borderId="0" xfId="0" applyFont="1" applyFill="1" applyAlignment="1">
      <alignment horizontal="right"/>
    </xf>
    <xf numFmtId="0" fontId="22" fillId="4" borderId="0" xfId="0" applyFont="1" applyFill="1" applyAlignment="1">
      <alignment horizontal="center" wrapText="1"/>
    </xf>
    <xf numFmtId="0" fontId="23" fillId="4" borderId="0" xfId="0" applyFont="1" applyFill="1" applyAlignment="1">
      <alignment horizontal="center" vertical="center"/>
    </xf>
    <xf numFmtId="3" fontId="27" fillId="5" borderId="0" xfId="0" applyNumberFormat="1" applyFont="1" applyFill="1" applyAlignment="1">
      <alignment horizontal="right" indent="3"/>
    </xf>
    <xf numFmtId="3" fontId="27" fillId="5" borderId="12" xfId="0" applyNumberFormat="1" applyFont="1" applyFill="1" applyBorder="1" applyAlignment="1">
      <alignment horizontal="right" indent="3"/>
    </xf>
    <xf numFmtId="0" fontId="27" fillId="5" borderId="19" xfId="0" applyFont="1" applyFill="1" applyBorder="1" applyAlignment="1">
      <alignment horizontal="center" vertical="top" wrapText="1"/>
    </xf>
    <xf numFmtId="3" fontId="27" fillId="5" borderId="10" xfId="0" applyNumberFormat="1" applyFont="1" applyFill="1" applyBorder="1" applyAlignment="1">
      <alignment horizontal="right" indent="2"/>
    </xf>
    <xf numFmtId="3" fontId="27" fillId="5" borderId="0" xfId="0" applyNumberFormat="1" applyFont="1" applyFill="1" applyAlignment="1">
      <alignment horizontal="right" indent="2"/>
    </xf>
    <xf numFmtId="0" fontId="39" fillId="5" borderId="0" xfId="0" applyFont="1" applyFill="1"/>
    <xf numFmtId="0" fontId="27" fillId="5" borderId="18" xfId="0" applyFont="1" applyFill="1" applyBorder="1" applyAlignment="1">
      <alignment horizontal="center" vertical="top" wrapText="1"/>
    </xf>
    <xf numFmtId="49" fontId="27" fillId="9" borderId="20" xfId="0" applyNumberFormat="1" applyFont="1" applyFill="1" applyBorder="1" applyAlignment="1">
      <alignment horizontal="left" vertical="center" wrapText="1" indent="1"/>
    </xf>
    <xf numFmtId="49" fontId="2" fillId="9" borderId="18" xfId="0" applyNumberFormat="1" applyFont="1" applyFill="1" applyBorder="1" applyAlignment="1">
      <alignment horizontal="left" vertical="center" wrapText="1" indent="3"/>
    </xf>
    <xf numFmtId="49" fontId="27" fillId="9" borderId="18" xfId="0" applyNumberFormat="1" applyFont="1" applyFill="1" applyBorder="1" applyAlignment="1">
      <alignment horizontal="left" vertical="center" wrapText="1" indent="1"/>
    </xf>
    <xf numFmtId="49" fontId="2" fillId="9" borderId="21" xfId="0" applyNumberFormat="1" applyFont="1" applyFill="1" applyBorder="1" applyAlignment="1">
      <alignment horizontal="left" vertical="center" wrapText="1" indent="3"/>
    </xf>
    <xf numFmtId="3" fontId="27" fillId="5" borderId="22" xfId="0" applyNumberFormat="1" applyFont="1" applyFill="1" applyBorder="1" applyAlignment="1">
      <alignment horizontal="right" indent="3"/>
    </xf>
    <xf numFmtId="3" fontId="27" fillId="5" borderId="10" xfId="0" applyNumberFormat="1" applyFont="1" applyFill="1" applyBorder="1" applyAlignment="1">
      <alignment horizontal="right" indent="3"/>
    </xf>
    <xf numFmtId="3" fontId="27" fillId="5" borderId="18" xfId="0" applyNumberFormat="1" applyFont="1" applyFill="1" applyBorder="1" applyAlignment="1">
      <alignment horizontal="right" indent="3"/>
    </xf>
    <xf numFmtId="3" fontId="2" fillId="5" borderId="18" xfId="0" applyNumberFormat="1" applyFont="1" applyFill="1" applyBorder="1" applyAlignment="1">
      <alignment horizontal="right" indent="3"/>
    </xf>
    <xf numFmtId="3" fontId="27" fillId="5" borderId="14" xfId="0" applyNumberFormat="1" applyFont="1" applyFill="1" applyBorder="1" applyAlignment="1">
      <alignment horizontal="right" indent="3"/>
    </xf>
    <xf numFmtId="3" fontId="2" fillId="5" borderId="14" xfId="0" applyNumberFormat="1" applyFont="1" applyFill="1" applyBorder="1" applyAlignment="1">
      <alignment horizontal="right" indent="3"/>
    </xf>
    <xf numFmtId="164" fontId="39" fillId="5" borderId="0" xfId="0" applyNumberFormat="1" applyFont="1" applyFill="1"/>
    <xf numFmtId="0" fontId="39" fillId="5" borderId="9" xfId="0" applyFont="1" applyFill="1" applyBorder="1"/>
    <xf numFmtId="0" fontId="21" fillId="5" borderId="0" xfId="0" applyFont="1" applyFill="1"/>
    <xf numFmtId="0" fontId="24" fillId="5" borderId="11" xfId="0" applyFont="1" applyFill="1" applyBorder="1" applyAlignment="1">
      <alignment horizontal="center"/>
    </xf>
    <xf numFmtId="3" fontId="27" fillId="5" borderId="17" xfId="0" applyNumberFormat="1" applyFont="1" applyFill="1" applyBorder="1" applyAlignment="1">
      <alignment horizontal="right" indent="2"/>
    </xf>
    <xf numFmtId="3" fontId="27" fillId="5" borderId="12" xfId="0" applyNumberFormat="1" applyFont="1" applyFill="1" applyBorder="1" applyAlignment="1">
      <alignment horizontal="right" indent="2"/>
    </xf>
    <xf numFmtId="165" fontId="27" fillId="5" borderId="0" xfId="0" applyNumberFormat="1" applyFont="1" applyFill="1" applyAlignment="1">
      <alignment horizontal="right" indent="2"/>
    </xf>
    <xf numFmtId="165" fontId="2" fillId="5" borderId="0" xfId="0" applyNumberFormat="1" applyFont="1" applyFill="1" applyAlignment="1">
      <alignment horizontal="right" indent="2"/>
    </xf>
    <xf numFmtId="0" fontId="24" fillId="5" borderId="21" xfId="0" applyFont="1" applyFill="1" applyBorder="1" applyAlignment="1">
      <alignment horizontal="center"/>
    </xf>
    <xf numFmtId="0" fontId="40" fillId="5" borderId="16" xfId="0" applyFont="1" applyFill="1" applyBorder="1" applyAlignment="1">
      <alignment horizontal="center"/>
    </xf>
    <xf numFmtId="0" fontId="31" fillId="10" borderId="4" xfId="0" applyFont="1" applyFill="1" applyBorder="1" applyAlignment="1">
      <alignment horizontal="center" vertical="center" wrapText="1"/>
    </xf>
    <xf numFmtId="0" fontId="31" fillId="10" borderId="5" xfId="0" applyFont="1" applyFill="1" applyBorder="1" applyAlignment="1">
      <alignment horizontal="center" vertical="center" wrapText="1"/>
    </xf>
    <xf numFmtId="49" fontId="11" fillId="10" borderId="6" xfId="0" applyNumberFormat="1" applyFont="1" applyFill="1" applyBorder="1" applyAlignment="1">
      <alignment horizontal="left" vertical="center" wrapText="1" indent="1"/>
    </xf>
    <xf numFmtId="49" fontId="11" fillId="10" borderId="6" xfId="0" applyNumberFormat="1" applyFont="1" applyFill="1" applyBorder="1" applyAlignment="1">
      <alignment horizontal="left" vertical="center" wrapText="1" indent="2"/>
    </xf>
    <xf numFmtId="49" fontId="2" fillId="10" borderId="6" xfId="0" applyNumberFormat="1" applyFont="1" applyFill="1" applyBorder="1" applyAlignment="1">
      <alignment horizontal="left" vertical="center" wrapText="1" indent="3"/>
    </xf>
    <xf numFmtId="3" fontId="2" fillId="5" borderId="21" xfId="0" applyNumberFormat="1" applyFont="1" applyFill="1" applyBorder="1" applyAlignment="1">
      <alignment horizontal="right" indent="3"/>
    </xf>
    <xf numFmtId="3" fontId="27" fillId="5" borderId="19" xfId="0" applyNumberFormat="1" applyFont="1" applyFill="1" applyBorder="1" applyAlignment="1">
      <alignment horizontal="right" indent="2"/>
    </xf>
    <xf numFmtId="3" fontId="27" fillId="5" borderId="14" xfId="0" applyNumberFormat="1" applyFont="1" applyFill="1" applyBorder="1" applyAlignment="1">
      <alignment horizontal="right" indent="2"/>
    </xf>
    <xf numFmtId="3" fontId="2" fillId="5" borderId="14" xfId="0" applyNumberFormat="1" applyFont="1" applyFill="1" applyBorder="1" applyAlignment="1">
      <alignment horizontal="right" indent="2"/>
    </xf>
    <xf numFmtId="3" fontId="2" fillId="5" borderId="13" xfId="0" applyNumberFormat="1" applyFont="1" applyFill="1" applyBorder="1" applyAlignment="1">
      <alignment horizontal="right" indent="2"/>
    </xf>
    <xf numFmtId="0" fontId="2" fillId="9" borderId="0" xfId="0" applyFont="1" applyFill="1" applyAlignment="1">
      <alignment vertical="top"/>
    </xf>
    <xf numFmtId="0" fontId="21" fillId="5" borderId="0" xfId="0" applyFont="1" applyFill="1" applyAlignment="1">
      <alignment horizontal="right" vertical="center"/>
    </xf>
    <xf numFmtId="0" fontId="4" fillId="11" borderId="0" xfId="2" applyFont="1" applyFill="1" applyAlignment="1">
      <alignment horizontal="center" vertical="center"/>
    </xf>
    <xf numFmtId="0" fontId="33" fillId="11" borderId="0" xfId="0" applyFont="1" applyFill="1" applyAlignment="1">
      <alignment horizontal="left" vertical="top" wrapText="1"/>
    </xf>
    <xf numFmtId="0" fontId="41" fillId="11" borderId="0" xfId="2" applyFont="1" applyFill="1" applyAlignment="1">
      <alignment horizontal="center" vertical="center"/>
    </xf>
    <xf numFmtId="0" fontId="14" fillId="11" borderId="9" xfId="4" applyFont="1" applyFill="1" applyBorder="1"/>
    <xf numFmtId="0" fontId="4" fillId="11" borderId="9" xfId="2" applyFont="1" applyFill="1" applyBorder="1" applyAlignment="1">
      <alignment horizontal="center" vertical="center"/>
    </xf>
    <xf numFmtId="0" fontId="4" fillId="11" borderId="9" xfId="2" applyFont="1" applyFill="1" applyBorder="1" applyAlignment="1">
      <alignment horizontal="left" vertical="center"/>
    </xf>
    <xf numFmtId="0" fontId="13" fillId="11" borderId="0" xfId="3" applyFont="1" applyFill="1" applyAlignment="1">
      <alignment horizontal="left"/>
    </xf>
    <xf numFmtId="0" fontId="4" fillId="11" borderId="0" xfId="2" applyFont="1" applyFill="1" applyAlignment="1">
      <alignment horizontal="left" vertical="center"/>
    </xf>
    <xf numFmtId="0" fontId="33" fillId="11" borderId="0" xfId="0" applyFont="1" applyFill="1" applyAlignment="1">
      <alignment horizontal="left" vertical="top"/>
    </xf>
    <xf numFmtId="0" fontId="27" fillId="5" borderId="23" xfId="0" applyFont="1" applyFill="1" applyBorder="1" applyAlignment="1">
      <alignment horizontal="center" vertical="top" wrapText="1"/>
    </xf>
    <xf numFmtId="0" fontId="42" fillId="5" borderId="19" xfId="0" applyFont="1" applyFill="1" applyBorder="1" applyAlignment="1">
      <alignment horizontal="center" vertical="top" wrapText="1"/>
    </xf>
    <xf numFmtId="0" fontId="42" fillId="5" borderId="13" xfId="0" applyFont="1" applyFill="1" applyBorder="1" applyAlignment="1">
      <alignment horizontal="center" vertical="top" wrapText="1"/>
    </xf>
    <xf numFmtId="3" fontId="2" fillId="5" borderId="21" xfId="0" applyNumberFormat="1" applyFont="1" applyFill="1" applyBorder="1" applyAlignment="1">
      <alignment horizontal="right" vertical="center" indent="3"/>
    </xf>
    <xf numFmtId="3" fontId="2" fillId="5" borderId="11" xfId="0" applyNumberFormat="1" applyFont="1" applyFill="1" applyBorder="1" applyAlignment="1">
      <alignment horizontal="right" vertical="center" indent="3"/>
    </xf>
    <xf numFmtId="0" fontId="42" fillId="5" borderId="19" xfId="0" applyFont="1" applyFill="1" applyBorder="1" applyAlignment="1">
      <alignment horizontal="center" vertical="center" wrapText="1"/>
    </xf>
    <xf numFmtId="0" fontId="42" fillId="5" borderId="14" xfId="0" applyFont="1" applyFill="1" applyBorder="1" applyAlignment="1">
      <alignment horizontal="center" vertical="center" wrapText="1"/>
    </xf>
    <xf numFmtId="0" fontId="27" fillId="5" borderId="22" xfId="0" applyFont="1" applyFill="1" applyBorder="1" applyAlignment="1">
      <alignment horizontal="center" vertical="top" wrapText="1"/>
    </xf>
    <xf numFmtId="0" fontId="27" fillId="5" borderId="10" xfId="0" applyFont="1" applyFill="1" applyBorder="1" applyAlignment="1">
      <alignment horizontal="center" vertical="top" wrapText="1"/>
    </xf>
    <xf numFmtId="0" fontId="27" fillId="5" borderId="17" xfId="0" applyFont="1" applyFill="1" applyBorder="1" applyAlignment="1">
      <alignment horizontal="center" vertical="top" wrapText="1"/>
    </xf>
    <xf numFmtId="0" fontId="27" fillId="5" borderId="11" xfId="0" applyFont="1" applyFill="1" applyBorder="1" applyAlignment="1">
      <alignment horizontal="center" vertical="top" wrapText="1"/>
    </xf>
    <xf numFmtId="0" fontId="2" fillId="9" borderId="0" xfId="0" applyFont="1" applyFill="1" applyAlignment="1">
      <alignment horizontal="justify" vertical="top"/>
    </xf>
    <xf numFmtId="0" fontId="11" fillId="5" borderId="16" xfId="0" applyFont="1" applyFill="1" applyBorder="1" applyAlignment="1">
      <alignment horizontal="center" vertical="center"/>
    </xf>
    <xf numFmtId="3" fontId="2" fillId="5" borderId="16" xfId="0" applyNumberFormat="1" applyFont="1" applyFill="1" applyBorder="1" applyAlignment="1">
      <alignment horizontal="right" vertical="center" indent="3"/>
    </xf>
    <xf numFmtId="0" fontId="27" fillId="5" borderId="0" xfId="0" applyFont="1" applyFill="1" applyAlignment="1" applyProtection="1">
      <alignment horizontal="center" vertical="top" wrapText="1"/>
      <protection locked="0"/>
    </xf>
    <xf numFmtId="0" fontId="24" fillId="5" borderId="13" xfId="0" applyFont="1" applyFill="1" applyBorder="1" applyAlignment="1">
      <alignment horizontal="center"/>
    </xf>
    <xf numFmtId="165" fontId="2" fillId="5" borderId="11" xfId="0" applyNumberFormat="1" applyFont="1" applyFill="1" applyBorder="1" applyAlignment="1">
      <alignment horizontal="right" indent="2"/>
    </xf>
    <xf numFmtId="3" fontId="2" fillId="5" borderId="13" xfId="0" applyNumberFormat="1" applyFont="1" applyFill="1" applyBorder="1" applyAlignment="1">
      <alignment horizontal="right" indent="3"/>
    </xf>
    <xf numFmtId="3" fontId="27" fillId="9" borderId="10" xfId="0" applyNumberFormat="1" applyFont="1" applyFill="1" applyBorder="1" applyAlignment="1">
      <alignment horizontal="right" indent="2"/>
    </xf>
    <xf numFmtId="3" fontId="27" fillId="9" borderId="17" xfId="0" applyNumberFormat="1" applyFont="1" applyFill="1" applyBorder="1" applyAlignment="1">
      <alignment horizontal="right" indent="2"/>
    </xf>
    <xf numFmtId="3" fontId="27" fillId="9" borderId="0" xfId="0" applyNumberFormat="1" applyFont="1" applyFill="1" applyAlignment="1">
      <alignment horizontal="right" indent="2"/>
    </xf>
    <xf numFmtId="3" fontId="27" fillId="9" borderId="12" xfId="0" applyNumberFormat="1" applyFont="1" applyFill="1" applyBorder="1" applyAlignment="1">
      <alignment horizontal="right" indent="2"/>
    </xf>
    <xf numFmtId="3" fontId="2" fillId="9" borderId="0" xfId="0" applyNumberFormat="1" applyFont="1" applyFill="1" applyAlignment="1">
      <alignment horizontal="right" indent="2"/>
    </xf>
    <xf numFmtId="3" fontId="2" fillId="9" borderId="11" xfId="0" applyNumberFormat="1" applyFont="1" applyFill="1" applyBorder="1" applyAlignment="1">
      <alignment horizontal="right" indent="2"/>
    </xf>
    <xf numFmtId="164" fontId="2" fillId="9" borderId="0" xfId="0" applyNumberFormat="1" applyFont="1" applyFill="1"/>
    <xf numFmtId="0" fontId="2" fillId="9" borderId="0" xfId="0" applyFont="1" applyFill="1"/>
    <xf numFmtId="164" fontId="11" fillId="9" borderId="0" xfId="0" applyNumberFormat="1" applyFont="1" applyFill="1" applyAlignment="1">
      <alignment horizontal="right"/>
    </xf>
    <xf numFmtId="0" fontId="27" fillId="9" borderId="10" xfId="0" applyFont="1" applyFill="1" applyBorder="1" applyAlignment="1">
      <alignment horizontal="center" vertical="top" wrapText="1"/>
    </xf>
    <xf numFmtId="0" fontId="27" fillId="9" borderId="17" xfId="0" applyFont="1" applyFill="1" applyBorder="1" applyAlignment="1">
      <alignment horizontal="center" vertical="top" wrapText="1"/>
    </xf>
    <xf numFmtId="0" fontId="27" fillId="9" borderId="11" xfId="0" applyFont="1" applyFill="1" applyBorder="1" applyAlignment="1">
      <alignment horizontal="center" vertical="top" wrapText="1"/>
    </xf>
    <xf numFmtId="0" fontId="27" fillId="9" borderId="16" xfId="0" applyFont="1" applyFill="1" applyBorder="1" applyAlignment="1">
      <alignment horizontal="center" vertical="top" wrapText="1"/>
    </xf>
    <xf numFmtId="0" fontId="2" fillId="9" borderId="9" xfId="0" applyFont="1" applyFill="1" applyBorder="1"/>
    <xf numFmtId="0" fontId="2" fillId="5" borderId="0" xfId="0" applyFont="1" applyFill="1" applyAlignment="1">
      <alignment horizontal="left"/>
    </xf>
    <xf numFmtId="49" fontId="11" fillId="9" borderId="14" xfId="0" applyNumberFormat="1" applyFont="1" applyFill="1" applyBorder="1" applyAlignment="1">
      <alignment horizontal="left" vertical="center" wrapText="1" indent="2"/>
    </xf>
    <xf numFmtId="3" fontId="11" fillId="5" borderId="18" xfId="0" applyNumberFormat="1" applyFont="1" applyFill="1" applyBorder="1" applyAlignment="1">
      <alignment horizontal="right" vertical="center" indent="3"/>
    </xf>
    <xf numFmtId="3" fontId="11" fillId="5" borderId="0" xfId="0" applyNumberFormat="1" applyFont="1" applyFill="1" applyAlignment="1">
      <alignment horizontal="right" vertical="center" indent="3"/>
    </xf>
    <xf numFmtId="3" fontId="11" fillId="5" borderId="12" xfId="0" applyNumberFormat="1" applyFont="1" applyFill="1" applyBorder="1" applyAlignment="1">
      <alignment horizontal="right" vertical="center" indent="3"/>
    </xf>
    <xf numFmtId="49" fontId="11" fillId="9" borderId="18" xfId="0" applyNumberFormat="1" applyFont="1" applyFill="1" applyBorder="1" applyAlignment="1">
      <alignment horizontal="left" vertical="center" wrapText="1" indent="2"/>
    </xf>
    <xf numFmtId="3" fontId="11" fillId="5" borderId="18" xfId="0" applyNumberFormat="1" applyFont="1" applyFill="1" applyBorder="1" applyAlignment="1">
      <alignment horizontal="right" indent="3"/>
    </xf>
    <xf numFmtId="3" fontId="11" fillId="5" borderId="0" xfId="0" applyNumberFormat="1" applyFont="1" applyFill="1" applyAlignment="1">
      <alignment horizontal="right" indent="3"/>
    </xf>
    <xf numFmtId="3" fontId="11" fillId="5" borderId="12" xfId="0" applyNumberFormat="1" applyFont="1" applyFill="1" applyBorder="1" applyAlignment="1">
      <alignment horizontal="right" indent="2"/>
    </xf>
    <xf numFmtId="165" fontId="11" fillId="5" borderId="0" xfId="0" applyNumberFormat="1" applyFont="1" applyFill="1" applyAlignment="1">
      <alignment horizontal="right" indent="2"/>
    </xf>
    <xf numFmtId="3" fontId="11" fillId="5" borderId="0" xfId="0" applyNumberFormat="1" applyFont="1" applyFill="1" applyAlignment="1">
      <alignment horizontal="right" indent="2"/>
    </xf>
    <xf numFmtId="3" fontId="11" fillId="5" borderId="14" xfId="0" applyNumberFormat="1" applyFont="1" applyFill="1" applyBorder="1" applyAlignment="1">
      <alignment horizontal="right" indent="3"/>
    </xf>
    <xf numFmtId="3" fontId="2" fillId="5" borderId="12" xfId="0" applyNumberFormat="1" applyFont="1" applyFill="1" applyBorder="1" applyAlignment="1">
      <alignment horizontal="right" indent="2"/>
    </xf>
    <xf numFmtId="3" fontId="2" fillId="5" borderId="16" xfId="0" applyNumberFormat="1" applyFont="1" applyFill="1" applyBorder="1" applyAlignment="1">
      <alignment horizontal="right" indent="2"/>
    </xf>
    <xf numFmtId="3" fontId="11" fillId="9" borderId="0" xfId="0" applyNumberFormat="1" applyFont="1" applyFill="1" applyAlignment="1">
      <alignment horizontal="right" indent="2"/>
    </xf>
    <xf numFmtId="3" fontId="11" fillId="9" borderId="12" xfId="0" applyNumberFormat="1" applyFont="1" applyFill="1" applyBorder="1" applyAlignment="1">
      <alignment horizontal="right" indent="2"/>
    </xf>
    <xf numFmtId="3" fontId="2" fillId="9" borderId="12" xfId="0" applyNumberFormat="1" applyFont="1" applyFill="1" applyBorder="1" applyAlignment="1">
      <alignment horizontal="right" indent="2"/>
    </xf>
    <xf numFmtId="3" fontId="2" fillId="9" borderId="16" xfId="0" applyNumberFormat="1" applyFont="1" applyFill="1" applyBorder="1" applyAlignment="1">
      <alignment horizontal="right" indent="2"/>
    </xf>
    <xf numFmtId="3" fontId="11" fillId="5" borderId="14" xfId="0" applyNumberFormat="1" applyFont="1" applyFill="1" applyBorder="1" applyAlignment="1">
      <alignment horizontal="right" indent="2"/>
    </xf>
    <xf numFmtId="3" fontId="11" fillId="5" borderId="12" xfId="0" applyNumberFormat="1" applyFont="1" applyFill="1" applyBorder="1" applyAlignment="1">
      <alignment horizontal="right" indent="3"/>
    </xf>
    <xf numFmtId="3" fontId="2" fillId="5" borderId="12" xfId="0" applyNumberFormat="1" applyFont="1" applyFill="1" applyBorder="1" applyAlignment="1">
      <alignment horizontal="right" indent="3"/>
    </xf>
    <xf numFmtId="3" fontId="2" fillId="5" borderId="16" xfId="0" applyNumberFormat="1" applyFont="1" applyFill="1" applyBorder="1" applyAlignment="1">
      <alignment horizontal="right" indent="3"/>
    </xf>
    <xf numFmtId="0" fontId="38" fillId="10" borderId="7" xfId="0" applyFont="1" applyFill="1" applyBorder="1" applyAlignment="1">
      <alignment horizontal="center" vertical="center"/>
    </xf>
    <xf numFmtId="0" fontId="38" fillId="10" borderId="8" xfId="0" applyFont="1" applyFill="1" applyBorder="1" applyAlignment="1">
      <alignment horizontal="center" vertical="center"/>
    </xf>
    <xf numFmtId="0" fontId="17" fillId="8" borderId="0" xfId="0" applyFont="1" applyFill="1" applyAlignment="1">
      <alignment horizontal="center" vertical="center"/>
    </xf>
    <xf numFmtId="0" fontId="43" fillId="5" borderId="0" xfId="4" applyFont="1" applyFill="1" applyAlignment="1" applyProtection="1">
      <alignment horizontal="left" wrapText="1"/>
      <protection locked="0"/>
    </xf>
    <xf numFmtId="0" fontId="43" fillId="5" borderId="0" xfId="4" applyFont="1" applyFill="1" applyAlignment="1" applyProtection="1">
      <alignment horizontal="left"/>
      <protection locked="0"/>
    </xf>
    <xf numFmtId="0" fontId="43" fillId="5" borderId="24" xfId="4" applyFont="1" applyFill="1" applyBorder="1" applyAlignment="1" applyProtection="1">
      <alignment horizontal="left" wrapText="1"/>
      <protection locked="0"/>
    </xf>
    <xf numFmtId="0" fontId="26" fillId="5" borderId="0" xfId="1" applyNumberFormat="1" applyFont="1" applyFill="1" applyBorder="1" applyAlignment="1" applyProtection="1">
      <alignment horizontal="left"/>
      <protection locked="0"/>
    </xf>
    <xf numFmtId="0" fontId="43" fillId="5" borderId="0" xfId="0" applyFont="1" applyFill="1" applyAlignment="1">
      <alignment horizontal="left" wrapText="1"/>
    </xf>
    <xf numFmtId="0" fontId="43" fillId="5" borderId="24" xfId="0" applyFont="1" applyFill="1" applyBorder="1" applyAlignment="1">
      <alignment horizontal="left" wrapText="1"/>
    </xf>
    <xf numFmtId="0" fontId="43" fillId="5" borderId="24" xfId="0" applyFont="1" applyFill="1" applyBorder="1" applyAlignment="1">
      <alignment horizontal="left"/>
    </xf>
    <xf numFmtId="0" fontId="42" fillId="5" borderId="19" xfId="0" applyFont="1" applyFill="1" applyBorder="1" applyAlignment="1">
      <alignment horizontal="center" vertical="center" wrapText="1"/>
    </xf>
    <xf numFmtId="0" fontId="42" fillId="5" borderId="14"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27" fillId="5" borderId="19"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22" xfId="0" applyFont="1" applyFill="1" applyBorder="1" applyAlignment="1">
      <alignment horizontal="center" vertical="top" wrapText="1"/>
    </xf>
    <xf numFmtId="0" fontId="27" fillId="5" borderId="10" xfId="0" applyFont="1" applyFill="1" applyBorder="1" applyAlignment="1">
      <alignment horizontal="center" vertical="top" wrapText="1"/>
    </xf>
    <xf numFmtId="0" fontId="27" fillId="5" borderId="17" xfId="0" applyFont="1" applyFill="1" applyBorder="1" applyAlignment="1">
      <alignment horizontal="center" vertical="top" wrapText="1"/>
    </xf>
    <xf numFmtId="0" fontId="27" fillId="5" borderId="21" xfId="0" applyFont="1" applyFill="1" applyBorder="1" applyAlignment="1">
      <alignment horizontal="center" vertical="top" wrapText="1"/>
    </xf>
    <xf numFmtId="0" fontId="39" fillId="5" borderId="11" xfId="0" applyFont="1" applyFill="1" applyBorder="1" applyAlignment="1">
      <alignment horizontal="center" vertical="top" wrapText="1"/>
    </xf>
    <xf numFmtId="0" fontId="39" fillId="5" borderId="16" xfId="0" applyFont="1" applyFill="1" applyBorder="1" applyAlignment="1">
      <alignment horizontal="center" vertical="top" wrapText="1"/>
    </xf>
    <xf numFmtId="0" fontId="27" fillId="5" borderId="11" xfId="0" applyFont="1" applyFill="1" applyBorder="1" applyAlignment="1">
      <alignment horizontal="center" vertical="top" wrapText="1"/>
    </xf>
    <xf numFmtId="0" fontId="43" fillId="5" borderId="0" xfId="0" applyFont="1" applyFill="1" applyAlignment="1">
      <alignment horizontal="left"/>
    </xf>
    <xf numFmtId="0" fontId="43" fillId="5" borderId="24" xfId="4" applyFont="1" applyFill="1" applyBorder="1" applyAlignment="1" applyProtection="1">
      <alignment horizontal="left"/>
      <protection locked="0"/>
    </xf>
  </cellXfs>
  <cellStyles count="5">
    <cellStyle name="Hyperlink" xfId="1" builtinId="8"/>
    <cellStyle name="Normal" xfId="0" builtinId="0"/>
    <cellStyle name="Normal 2" xfId="2" xr:uid="{00000000-0005-0000-0000-000002000000}"/>
    <cellStyle name="Normal 4 2" xfId="3" xr:uid="{00000000-0005-0000-0000-000003000000}"/>
    <cellStyle name="Normal 6" xfId="4"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561003</xdr:colOff>
      <xdr:row>3</xdr:row>
      <xdr:rowOff>242207</xdr:rowOff>
    </xdr:from>
    <xdr:to>
      <xdr:col>5</xdr:col>
      <xdr:colOff>1303953</xdr:colOff>
      <xdr:row>4</xdr:row>
      <xdr:rowOff>28963</xdr:rowOff>
    </xdr:to>
    <xdr:pic>
      <xdr:nvPicPr>
        <xdr:cNvPr id="1455" name="Picture 2">
          <a:extLst>
            <a:ext uri="{FF2B5EF4-FFF2-40B4-BE49-F238E27FC236}">
              <a16:creationId xmlns:a16="http://schemas.microsoft.com/office/drawing/2014/main" id="{B6A1E79A-3B3F-5072-EBC6-BC872FA28F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0671" y="805931"/>
          <a:ext cx="742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219075</xdr:colOff>
      <xdr:row>3</xdr:row>
      <xdr:rowOff>304800</xdr:rowOff>
    </xdr:from>
    <xdr:to>
      <xdr:col>7</xdr:col>
      <xdr:colOff>962025</xdr:colOff>
      <xdr:row>4</xdr:row>
      <xdr:rowOff>371475</xdr:rowOff>
    </xdr:to>
    <xdr:pic>
      <xdr:nvPicPr>
        <xdr:cNvPr id="2469" name="Picture 2">
          <a:extLst>
            <a:ext uri="{FF2B5EF4-FFF2-40B4-BE49-F238E27FC236}">
              <a16:creationId xmlns:a16="http://schemas.microsoft.com/office/drawing/2014/main" id="{66D89DEA-911B-57E6-4894-F44C791FC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800100"/>
          <a:ext cx="742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247650</xdr:colOff>
      <xdr:row>2</xdr:row>
      <xdr:rowOff>123825</xdr:rowOff>
    </xdr:from>
    <xdr:to>
      <xdr:col>12</xdr:col>
      <xdr:colOff>19050</xdr:colOff>
      <xdr:row>4</xdr:row>
      <xdr:rowOff>171450</xdr:rowOff>
    </xdr:to>
    <xdr:pic>
      <xdr:nvPicPr>
        <xdr:cNvPr id="3494" name="Picture 2">
          <a:extLst>
            <a:ext uri="{FF2B5EF4-FFF2-40B4-BE49-F238E27FC236}">
              <a16:creationId xmlns:a16="http://schemas.microsoft.com/office/drawing/2014/main" id="{2E72E404-0268-A10A-56CE-30B588DD8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87150" y="457200"/>
          <a:ext cx="742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167120</xdr:colOff>
      <xdr:row>3</xdr:row>
      <xdr:rowOff>401782</xdr:rowOff>
    </xdr:from>
    <xdr:to>
      <xdr:col>11</xdr:col>
      <xdr:colOff>907184</xdr:colOff>
      <xdr:row>4</xdr:row>
      <xdr:rowOff>420832</xdr:rowOff>
    </xdr:to>
    <xdr:pic>
      <xdr:nvPicPr>
        <xdr:cNvPr id="4515" name="Picture 2">
          <a:extLst>
            <a:ext uri="{FF2B5EF4-FFF2-40B4-BE49-F238E27FC236}">
              <a16:creationId xmlns:a16="http://schemas.microsoft.com/office/drawing/2014/main" id="{84DA0D63-FD18-D460-7055-0926069CF2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70597" y="904009"/>
          <a:ext cx="742950" cy="452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219075</xdr:colOff>
      <xdr:row>3</xdr:row>
      <xdr:rowOff>152400</xdr:rowOff>
    </xdr:from>
    <xdr:to>
      <xdr:col>6</xdr:col>
      <xdr:colOff>962025</xdr:colOff>
      <xdr:row>4</xdr:row>
      <xdr:rowOff>180975</xdr:rowOff>
    </xdr:to>
    <xdr:pic>
      <xdr:nvPicPr>
        <xdr:cNvPr id="5541" name="Picture 2">
          <a:extLst>
            <a:ext uri="{FF2B5EF4-FFF2-40B4-BE49-F238E27FC236}">
              <a16:creationId xmlns:a16="http://schemas.microsoft.com/office/drawing/2014/main" id="{A9F76DC1-47DB-59CD-2C15-479E894AD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5" y="647700"/>
          <a:ext cx="7429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D2D"/>
  </sheetPr>
  <dimension ref="A1:A8"/>
  <sheetViews>
    <sheetView zoomScaleNormal="100" workbookViewId="0">
      <pane ySplit="8" topLeftCell="A9" activePane="bottomLeft" state="frozen"/>
      <selection pane="bottomLeft"/>
    </sheetView>
  </sheetViews>
  <sheetFormatPr defaultRowHeight="12.75"/>
  <cols>
    <col min="1" max="1" width="173.85546875" style="1" customWidth="1"/>
    <col min="2" max="16384" width="9.140625" style="1"/>
  </cols>
  <sheetData>
    <row r="1" spans="1:1" ht="127.5" customHeight="1">
      <c r="A1" s="90" t="s">
        <v>787</v>
      </c>
    </row>
    <row r="2" spans="1:1" ht="45">
      <c r="A2" s="91" t="s">
        <v>444</v>
      </c>
    </row>
    <row r="3" spans="1:1" ht="45">
      <c r="A3" s="91" t="s">
        <v>808</v>
      </c>
    </row>
    <row r="4" spans="1:1" ht="26.25" customHeight="1">
      <c r="A4" s="2"/>
    </row>
    <row r="5" spans="1:1" ht="121.5" customHeight="1">
      <c r="A5" s="90" t="s">
        <v>786</v>
      </c>
    </row>
    <row r="6" spans="1:1" ht="45">
      <c r="A6" s="91" t="s">
        <v>445</v>
      </c>
    </row>
    <row r="7" spans="1:1" ht="45">
      <c r="A7" s="91" t="s">
        <v>809</v>
      </c>
    </row>
    <row r="8" spans="1:1" ht="120.75" customHeight="1"/>
  </sheetData>
  <pageMargins left="0.15748031496062992" right="0.15748031496062992" top="0.56000000000000005" bottom="0.42"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13"/>
  <sheetViews>
    <sheetView tabSelected="1" zoomScaleNormal="100" workbookViewId="0">
      <pane ySplit="4" topLeftCell="A5" activePane="bottomLeft" state="frozen"/>
      <selection pane="bottomLeft"/>
    </sheetView>
  </sheetViews>
  <sheetFormatPr defaultRowHeight="12.75"/>
  <cols>
    <col min="1" max="1" width="3.7109375" style="131" customWidth="1"/>
    <col min="2" max="2" width="84.7109375" style="131" customWidth="1"/>
    <col min="3" max="3" width="9" style="131" customWidth="1"/>
    <col min="4" max="4" width="86" style="131" customWidth="1"/>
    <col min="5" max="5" width="3.7109375" style="131" customWidth="1"/>
    <col min="6" max="16384" width="9.140625" style="131"/>
  </cols>
  <sheetData>
    <row r="1" spans="1:4" ht="22.5" customHeight="1"/>
    <row r="2" spans="1:4" ht="30" customHeight="1">
      <c r="B2" s="31" t="s">
        <v>810</v>
      </c>
      <c r="C2" s="32"/>
      <c r="D2" s="31" t="s">
        <v>811</v>
      </c>
    </row>
    <row r="3" spans="1:4" s="139" customFormat="1" ht="30" customHeight="1">
      <c r="A3" s="132"/>
      <c r="B3" s="29" t="s">
        <v>462</v>
      </c>
      <c r="C3" s="30" t="s">
        <v>464</v>
      </c>
      <c r="D3" s="29" t="s">
        <v>463</v>
      </c>
    </row>
    <row r="4" spans="1:4" s="133" customFormat="1" ht="24.75" customHeight="1">
      <c r="B4" s="28" t="s">
        <v>710</v>
      </c>
      <c r="C4" s="24"/>
      <c r="D4" s="28" t="s">
        <v>711</v>
      </c>
    </row>
    <row r="5" spans="1:4" s="133" customFormat="1" ht="50.25" customHeight="1">
      <c r="B5" s="65" t="s">
        <v>812</v>
      </c>
      <c r="C5" s="25">
        <v>1</v>
      </c>
      <c r="D5" s="65" t="s">
        <v>817</v>
      </c>
    </row>
    <row r="6" spans="1:4" s="133" customFormat="1" ht="50.25" customHeight="1">
      <c r="B6" s="77" t="s">
        <v>813</v>
      </c>
      <c r="C6" s="26">
        <v>2</v>
      </c>
      <c r="D6" s="66" t="s">
        <v>818</v>
      </c>
    </row>
    <row r="7" spans="1:4" s="133" customFormat="1" ht="50.25" customHeight="1">
      <c r="B7" s="66" t="s">
        <v>814</v>
      </c>
      <c r="C7" s="27">
        <v>3</v>
      </c>
      <c r="D7" s="66" t="s">
        <v>819</v>
      </c>
    </row>
    <row r="8" spans="1:4" ht="50.25" customHeight="1">
      <c r="B8" s="65" t="s">
        <v>815</v>
      </c>
      <c r="C8" s="25">
        <v>4</v>
      </c>
      <c r="D8" s="65" t="s">
        <v>820</v>
      </c>
    </row>
    <row r="9" spans="1:4" ht="50.25" customHeight="1">
      <c r="B9" s="77" t="s">
        <v>816</v>
      </c>
      <c r="C9" s="26">
        <v>5</v>
      </c>
      <c r="D9" s="66" t="s">
        <v>821</v>
      </c>
    </row>
    <row r="10" spans="1:4" ht="13.5" thickBot="1"/>
    <row r="11" spans="1:4" ht="13.5" customHeight="1" thickTop="1">
      <c r="B11" s="134" t="s">
        <v>842</v>
      </c>
      <c r="C11" s="135"/>
      <c r="D11" s="136"/>
    </row>
    <row r="12" spans="1:4" ht="13.5" customHeight="1">
      <c r="B12" s="137" t="s">
        <v>837</v>
      </c>
      <c r="D12" s="138"/>
    </row>
    <row r="13" spans="1:4" ht="136.5" customHeight="1"/>
  </sheetData>
  <hyperlinks>
    <hyperlink ref="C5" location="'1'!A1" display="'1'!A1" xr:uid="{00000000-0004-0000-0100-000000000000}"/>
    <hyperlink ref="C6" location="'2'!A1" display="'2'!A1" xr:uid="{00000000-0004-0000-0100-000001000000}"/>
    <hyperlink ref="C7" location="'3'!A1" display="'3'!A1" xr:uid="{00000000-0004-0000-0100-000002000000}"/>
    <hyperlink ref="C8" location="'4'!A1" display="'4'!A1" xr:uid="{00000000-0004-0000-0100-000003000000}"/>
    <hyperlink ref="C9" location="'5'!A1" display="'5'!A1" xr:uid="{00000000-0004-0000-0100-000004000000}"/>
  </hyperlinks>
  <printOptions horizontalCentered="1"/>
  <pageMargins left="0.2" right="0.17" top="0.52"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S65"/>
  <sheetViews>
    <sheetView zoomScaleNormal="100" workbookViewId="0">
      <pane ySplit="2" topLeftCell="A3" activePane="bottomLeft" state="frozen"/>
      <selection pane="bottomLeft"/>
    </sheetView>
  </sheetViews>
  <sheetFormatPr defaultRowHeight="12.75"/>
  <cols>
    <col min="1" max="1" width="2.5703125" style="40" customWidth="1"/>
    <col min="2" max="2" width="103.7109375" style="40" customWidth="1"/>
    <col min="3" max="3" width="3.85546875" style="40" customWidth="1"/>
    <col min="4" max="4" width="103.7109375" style="40" customWidth="1"/>
    <col min="5" max="16384" width="9.140625" style="40"/>
  </cols>
  <sheetData>
    <row r="1" spans="1:19" ht="30" customHeight="1">
      <c r="B1" s="56" t="s">
        <v>13</v>
      </c>
      <c r="C1" s="57"/>
      <c r="D1" s="56" t="s">
        <v>12</v>
      </c>
    </row>
    <row r="2" spans="1:19" s="43" customFormat="1" ht="30" customHeight="1">
      <c r="A2" s="41"/>
      <c r="B2" s="58" t="s">
        <v>14</v>
      </c>
      <c r="C2" s="59"/>
      <c r="D2" s="58" t="s">
        <v>15</v>
      </c>
    </row>
    <row r="3" spans="1:19" s="43" customFormat="1" ht="15.75">
      <c r="A3" s="41"/>
      <c r="B3" s="42"/>
      <c r="C3" s="42"/>
      <c r="D3" s="42"/>
    </row>
    <row r="4" spans="1:19" ht="13.5" customHeight="1">
      <c r="B4" s="44" t="s">
        <v>16</v>
      </c>
      <c r="C4" s="45"/>
      <c r="D4" s="44" t="s">
        <v>24</v>
      </c>
    </row>
    <row r="5" spans="1:19" ht="9.75" customHeight="1">
      <c r="B5" s="46"/>
      <c r="C5" s="45"/>
      <c r="D5" s="46"/>
    </row>
    <row r="6" spans="1:19" ht="94.5" customHeight="1">
      <c r="B6" s="47" t="s">
        <v>717</v>
      </c>
      <c r="C6" s="48"/>
      <c r="D6" s="47" t="s">
        <v>723</v>
      </c>
    </row>
    <row r="7" spans="1:19">
      <c r="B7" s="45"/>
      <c r="C7" s="45"/>
      <c r="D7" s="45"/>
    </row>
    <row r="8" spans="1:19" ht="13.5" customHeight="1">
      <c r="B8" s="44" t="s">
        <v>27</v>
      </c>
      <c r="C8" s="45"/>
      <c r="D8" s="44" t="s">
        <v>34</v>
      </c>
    </row>
    <row r="9" spans="1:19" ht="9.75" customHeight="1">
      <c r="B9" s="44"/>
      <c r="C9" s="45"/>
      <c r="D9" s="44"/>
    </row>
    <row r="10" spans="1:19" ht="27" customHeight="1">
      <c r="B10" s="47" t="s">
        <v>712</v>
      </c>
      <c r="C10" s="48"/>
      <c r="D10" s="47" t="s">
        <v>713</v>
      </c>
    </row>
    <row r="11" spans="1:19" ht="14.25" customHeight="1">
      <c r="B11" s="49"/>
      <c r="C11" s="45"/>
      <c r="D11" s="49"/>
    </row>
    <row r="12" spans="1:19" ht="13.5" customHeight="1">
      <c r="B12" s="50" t="s">
        <v>28</v>
      </c>
      <c r="C12" s="45"/>
      <c r="D12" s="50" t="s">
        <v>33</v>
      </c>
    </row>
    <row r="13" spans="1:19" ht="9.75" customHeight="1">
      <c r="B13" s="46"/>
      <c r="C13" s="45"/>
      <c r="D13" s="46"/>
    </row>
    <row r="14" spans="1:19" ht="40.5" customHeight="1">
      <c r="B14" s="151" t="s">
        <v>824</v>
      </c>
      <c r="C14" s="129"/>
      <c r="D14" s="151" t="s">
        <v>825</v>
      </c>
    </row>
    <row r="15" spans="1:19">
      <c r="B15" s="130"/>
      <c r="C15" s="45"/>
      <c r="D15" s="130"/>
    </row>
    <row r="16" spans="1:19" ht="13.5" customHeight="1">
      <c r="B16" s="44" t="s">
        <v>30</v>
      </c>
      <c r="C16" s="45"/>
      <c r="D16" s="44" t="s">
        <v>35</v>
      </c>
      <c r="S16" s="40">
        <v>0</v>
      </c>
    </row>
    <row r="17" spans="2:4" ht="9.75" customHeight="1">
      <c r="B17" s="44"/>
      <c r="C17" s="45"/>
      <c r="D17" s="44"/>
    </row>
    <row r="18" spans="2:4" ht="13.5" customHeight="1">
      <c r="B18" s="47" t="s">
        <v>17</v>
      </c>
      <c r="C18" s="48"/>
      <c r="D18" s="47" t="s">
        <v>25</v>
      </c>
    </row>
    <row r="19" spans="2:4" ht="9.75" customHeight="1">
      <c r="B19" s="45"/>
      <c r="C19" s="45"/>
      <c r="D19" s="45"/>
    </row>
    <row r="20" spans="2:4" ht="13.5" customHeight="1">
      <c r="B20" s="44" t="s">
        <v>29</v>
      </c>
      <c r="C20" s="45"/>
      <c r="D20" s="44" t="s">
        <v>32</v>
      </c>
    </row>
    <row r="21" spans="2:4" ht="9.75" customHeight="1">
      <c r="B21" s="45"/>
      <c r="C21" s="45"/>
      <c r="D21" s="45"/>
    </row>
    <row r="22" spans="2:4" ht="13.5" customHeight="1">
      <c r="B22" s="47" t="s">
        <v>822</v>
      </c>
      <c r="C22" s="48"/>
      <c r="D22" s="47" t="s">
        <v>823</v>
      </c>
    </row>
    <row r="23" spans="2:4" ht="9.75" customHeight="1">
      <c r="B23" s="45"/>
      <c r="C23" s="45"/>
      <c r="D23" s="45"/>
    </row>
    <row r="24" spans="2:4" ht="13.5" customHeight="1">
      <c r="B24" s="44" t="s">
        <v>31</v>
      </c>
      <c r="C24" s="45"/>
      <c r="D24" s="44" t="s">
        <v>36</v>
      </c>
    </row>
    <row r="25" spans="2:4" ht="9.75" customHeight="1">
      <c r="B25" s="45"/>
      <c r="C25" s="45"/>
      <c r="D25" s="45"/>
    </row>
    <row r="26" spans="2:4" ht="40.5" customHeight="1">
      <c r="B26" s="47" t="s">
        <v>798</v>
      </c>
      <c r="C26" s="48"/>
      <c r="D26" s="47" t="s">
        <v>799</v>
      </c>
    </row>
    <row r="27" spans="2:4">
      <c r="B27" s="45"/>
      <c r="C27" s="45"/>
      <c r="D27" s="45"/>
    </row>
    <row r="28" spans="2:4" ht="13.5" customHeight="1">
      <c r="B28" s="50" t="s">
        <v>19</v>
      </c>
      <c r="C28" s="45"/>
      <c r="D28" s="50" t="s">
        <v>26</v>
      </c>
    </row>
    <row r="29" spans="2:4" ht="9.75" customHeight="1">
      <c r="B29" s="45"/>
      <c r="C29" s="45"/>
      <c r="D29" s="45"/>
    </row>
    <row r="30" spans="2:4" ht="40.5" customHeight="1">
      <c r="B30" s="47" t="s">
        <v>724</v>
      </c>
      <c r="C30" s="48"/>
      <c r="D30" s="47" t="s">
        <v>725</v>
      </c>
    </row>
    <row r="31" spans="2:4">
      <c r="B31" s="45"/>
      <c r="C31" s="45"/>
      <c r="D31" s="45"/>
    </row>
    <row r="32" spans="2:4" ht="41.25" customHeight="1">
      <c r="B32" s="47" t="s">
        <v>840</v>
      </c>
      <c r="C32" s="48"/>
      <c r="D32" s="47" t="s">
        <v>841</v>
      </c>
    </row>
    <row r="33" spans="2:4">
      <c r="B33" s="48"/>
      <c r="C33" s="48"/>
      <c r="D33" s="48"/>
    </row>
    <row r="34" spans="2:4" ht="38.25">
      <c r="B34" s="47" t="s">
        <v>726</v>
      </c>
      <c r="C34" s="48"/>
      <c r="D34" s="47" t="s">
        <v>727</v>
      </c>
    </row>
    <row r="35" spans="2:4">
      <c r="B35" s="48"/>
      <c r="C35" s="48"/>
      <c r="D35" s="48"/>
    </row>
    <row r="36" spans="2:4" ht="27" customHeight="1">
      <c r="B36" s="47" t="s">
        <v>728</v>
      </c>
      <c r="C36" s="48"/>
      <c r="D36" s="47" t="s">
        <v>729</v>
      </c>
    </row>
    <row r="37" spans="2:4">
      <c r="B37" s="48"/>
      <c r="C37" s="48"/>
      <c r="D37" s="48"/>
    </row>
    <row r="38" spans="2:4" ht="27" customHeight="1">
      <c r="B38" s="47" t="s">
        <v>730</v>
      </c>
      <c r="C38" s="48"/>
      <c r="D38" s="47" t="s">
        <v>731</v>
      </c>
    </row>
    <row r="39" spans="2:4">
      <c r="B39" s="48"/>
      <c r="C39" s="48"/>
      <c r="D39" s="48"/>
    </row>
    <row r="40" spans="2:4" ht="67.5" customHeight="1">
      <c r="B40" s="47" t="s">
        <v>732</v>
      </c>
      <c r="C40" s="48"/>
      <c r="D40" s="47" t="s">
        <v>733</v>
      </c>
    </row>
    <row r="41" spans="2:4">
      <c r="B41" s="48"/>
      <c r="C41" s="48"/>
      <c r="D41" s="48"/>
    </row>
    <row r="42" spans="2:4" ht="27" customHeight="1">
      <c r="B42" s="47" t="s">
        <v>734</v>
      </c>
      <c r="C42" s="48"/>
      <c r="D42" s="47" t="s">
        <v>735</v>
      </c>
    </row>
    <row r="43" spans="2:4">
      <c r="B43" s="48"/>
      <c r="C43" s="48"/>
      <c r="D43" s="48"/>
    </row>
    <row r="44" spans="2:4" ht="54" customHeight="1">
      <c r="B44" s="47" t="s">
        <v>736</v>
      </c>
      <c r="C44" s="48"/>
      <c r="D44" s="47" t="s">
        <v>737</v>
      </c>
    </row>
    <row r="45" spans="2:4">
      <c r="B45" s="48"/>
      <c r="C45" s="48"/>
      <c r="D45" s="48"/>
    </row>
    <row r="46" spans="2:4" ht="27" customHeight="1">
      <c r="B46" s="47" t="s">
        <v>738</v>
      </c>
      <c r="C46" s="48"/>
      <c r="D46" s="47" t="s">
        <v>739</v>
      </c>
    </row>
    <row r="47" spans="2:4">
      <c r="B47" s="48"/>
      <c r="C47" s="48"/>
      <c r="D47" s="48"/>
    </row>
    <row r="48" spans="2:4" ht="27" customHeight="1">
      <c r="B48" s="47" t="s">
        <v>740</v>
      </c>
      <c r="C48" s="48"/>
      <c r="D48" s="47" t="s">
        <v>741</v>
      </c>
    </row>
    <row r="49" spans="2:4">
      <c r="B49" s="48"/>
      <c r="C49" s="48"/>
      <c r="D49" s="48"/>
    </row>
    <row r="50" spans="2:4" ht="27" customHeight="1">
      <c r="B50" s="47" t="s">
        <v>742</v>
      </c>
      <c r="C50" s="48"/>
      <c r="D50" s="47" t="s">
        <v>743</v>
      </c>
    </row>
    <row r="51" spans="2:4">
      <c r="B51" s="48"/>
      <c r="C51" s="48"/>
      <c r="D51" s="48"/>
    </row>
    <row r="52" spans="2:4" ht="13.5" customHeight="1">
      <c r="B52" s="48" t="s">
        <v>744</v>
      </c>
      <c r="C52" s="48"/>
      <c r="D52" s="48" t="s">
        <v>745</v>
      </c>
    </row>
    <row r="53" spans="2:4">
      <c r="B53" s="45"/>
      <c r="C53" s="45"/>
      <c r="D53" s="45"/>
    </row>
    <row r="54" spans="2:4" ht="13.5" customHeight="1">
      <c r="B54" s="50" t="s">
        <v>18</v>
      </c>
      <c r="C54" s="45"/>
      <c r="D54" s="50" t="s">
        <v>26</v>
      </c>
    </row>
    <row r="55" spans="2:4" ht="9.75" customHeight="1">
      <c r="B55" s="45"/>
      <c r="C55" s="45"/>
      <c r="D55" s="45"/>
    </row>
    <row r="56" spans="2:4">
      <c r="B56" s="51" t="s">
        <v>20</v>
      </c>
      <c r="C56" s="45"/>
      <c r="D56" s="51" t="s">
        <v>466</v>
      </c>
    </row>
    <row r="57" spans="2:4">
      <c r="B57" s="51" t="s">
        <v>21</v>
      </c>
      <c r="C57" s="45"/>
      <c r="D57" s="51" t="s">
        <v>37</v>
      </c>
    </row>
    <row r="58" spans="2:4">
      <c r="B58" s="52" t="s">
        <v>22</v>
      </c>
      <c r="C58" s="45"/>
      <c r="D58" s="52" t="s">
        <v>38</v>
      </c>
    </row>
    <row r="59" spans="2:4">
      <c r="B59" s="51" t="s">
        <v>23</v>
      </c>
      <c r="C59" s="45"/>
      <c r="D59" s="51" t="s">
        <v>40</v>
      </c>
    </row>
    <row r="60" spans="2:4">
      <c r="B60" s="51" t="s">
        <v>41</v>
      </c>
      <c r="C60" s="45"/>
      <c r="D60" s="51" t="s">
        <v>39</v>
      </c>
    </row>
    <row r="61" spans="2:4" ht="15.75" thickBot="1">
      <c r="B61" s="53"/>
    </row>
    <row r="62" spans="2:4" s="60" customFormat="1" ht="13.5" customHeight="1" thickTop="1">
      <c r="B62" s="61" t="str">
        <f>'Περιεχόμενα-Contents'!B11</f>
        <v>(Τελευταία Ενημέρωση/Last update 02/10/2023)</v>
      </c>
      <c r="C62" s="62"/>
      <c r="D62" s="63"/>
    </row>
    <row r="63" spans="2:4" s="60" customFormat="1" ht="13.5" customHeight="1">
      <c r="B63" s="14" t="str">
        <f>'Περιεχόμενα-Contents'!B12</f>
        <v>COPYRIGHT ©: 2023 ΚΥΠΡΙΑΚΗ ΔΗΜΟΚΡΑΤΙΑ, ΣΤΑΤΙΣΤΙΚΗ ΥΠΗΡΕΣΙΑ/REPUBLIC OF CYPRUS, STATISTICAL SERVICE</v>
      </c>
      <c r="D63" s="64"/>
    </row>
    <row r="64" spans="2:4">
      <c r="B64" s="37"/>
      <c r="D64" s="54"/>
    </row>
    <row r="65" spans="2:4">
      <c r="B65" s="38"/>
      <c r="D65" s="55"/>
    </row>
  </sheetData>
  <printOptions horizontalCentered="1"/>
  <pageMargins left="0.15748031496062992" right="0.15748031496062992" top="0.55118110236220474" bottom="0.43307086614173229" header="0.35433070866141736" footer="0.15748031496062992"/>
  <pageSetup paperSize="9" scale="69" fitToHeight="2" orientation="landscape" r:id="rId1"/>
  <headerFooter differentFirst="1">
    <oddHeader>&amp;L(συνέχεια)&amp;R(continued)</oddHeader>
    <oddFooter xml:space="preserve">&amp;C- &amp;P -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G223"/>
  <sheetViews>
    <sheetView zoomScaleNormal="100" workbookViewId="0">
      <pane ySplit="6" topLeftCell="A7" activePane="bottomLeft" state="frozen"/>
      <selection pane="bottomLeft" activeCell="A3" sqref="A3"/>
    </sheetView>
  </sheetViews>
  <sheetFormatPr defaultRowHeight="12"/>
  <cols>
    <col min="1" max="1" width="15.140625" style="33" customWidth="1"/>
    <col min="2" max="3" width="70.7109375" style="33" customWidth="1"/>
    <col min="4" max="16384" width="9.140625" style="33"/>
  </cols>
  <sheetData>
    <row r="1" spans="1:7" ht="29.25" customHeight="1">
      <c r="A1" s="196" t="s">
        <v>42</v>
      </c>
      <c r="B1" s="196"/>
      <c r="C1" s="196"/>
    </row>
    <row r="2" spans="1:7" ht="29.25" customHeight="1">
      <c r="A2" s="196" t="s">
        <v>43</v>
      </c>
      <c r="B2" s="196"/>
      <c r="C2" s="196"/>
    </row>
    <row r="3" spans="1:7" ht="12.75" customHeight="1">
      <c r="A3" s="34"/>
      <c r="B3" s="34"/>
      <c r="C3" s="34"/>
    </row>
    <row r="4" spans="1:7">
      <c r="A4" s="35"/>
      <c r="B4" s="34"/>
      <c r="C4" s="34"/>
    </row>
    <row r="5" spans="1:7" ht="25.5" customHeight="1">
      <c r="A5" s="119" t="s">
        <v>746</v>
      </c>
      <c r="B5" s="194" t="s">
        <v>44</v>
      </c>
      <c r="C5" s="194" t="s">
        <v>45</v>
      </c>
    </row>
    <row r="6" spans="1:7" ht="27" customHeight="1">
      <c r="A6" s="120" t="s">
        <v>747</v>
      </c>
      <c r="B6" s="195"/>
      <c r="C6" s="195"/>
      <c r="G6" s="36"/>
    </row>
    <row r="7" spans="1:7" ht="30" customHeight="1">
      <c r="A7" s="121" t="s">
        <v>3</v>
      </c>
      <c r="B7" s="67" t="s">
        <v>484</v>
      </c>
      <c r="C7" s="67" t="s">
        <v>257</v>
      </c>
      <c r="G7" s="36"/>
    </row>
    <row r="8" spans="1:7" ht="30" customHeight="1">
      <c r="A8" s="122" t="s">
        <v>46</v>
      </c>
      <c r="B8" s="67" t="s">
        <v>483</v>
      </c>
      <c r="C8" s="67" t="s">
        <v>258</v>
      </c>
      <c r="G8" s="36"/>
    </row>
    <row r="9" spans="1:7" ht="30" customHeight="1">
      <c r="A9" s="123" t="s">
        <v>47</v>
      </c>
      <c r="B9" s="68" t="s">
        <v>702</v>
      </c>
      <c r="C9" s="68" t="s">
        <v>704</v>
      </c>
      <c r="G9" s="36"/>
    </row>
    <row r="10" spans="1:7" ht="30" customHeight="1">
      <c r="A10" s="123" t="s">
        <v>48</v>
      </c>
      <c r="B10" s="68" t="s">
        <v>703</v>
      </c>
      <c r="C10" s="68" t="s">
        <v>259</v>
      </c>
      <c r="G10" s="36"/>
    </row>
    <row r="11" spans="1:7" ht="30" customHeight="1">
      <c r="A11" s="123" t="s">
        <v>49</v>
      </c>
      <c r="B11" s="68" t="s">
        <v>705</v>
      </c>
      <c r="C11" s="68" t="s">
        <v>260</v>
      </c>
      <c r="G11" s="36"/>
    </row>
    <row r="12" spans="1:7" ht="30" customHeight="1">
      <c r="A12" s="123" t="s">
        <v>50</v>
      </c>
      <c r="B12" s="68" t="s">
        <v>706</v>
      </c>
      <c r="C12" s="68" t="s">
        <v>261</v>
      </c>
      <c r="G12" s="36"/>
    </row>
    <row r="13" spans="1:7" ht="30" customHeight="1">
      <c r="A13" s="123" t="s">
        <v>51</v>
      </c>
      <c r="B13" s="68" t="s">
        <v>707</v>
      </c>
      <c r="C13" s="68" t="s">
        <v>262</v>
      </c>
      <c r="G13" s="36"/>
    </row>
    <row r="14" spans="1:7" ht="30" customHeight="1">
      <c r="A14" s="122" t="s">
        <v>52</v>
      </c>
      <c r="B14" s="67" t="s">
        <v>480</v>
      </c>
      <c r="C14" s="67" t="s">
        <v>263</v>
      </c>
      <c r="G14" s="36"/>
    </row>
    <row r="15" spans="1:7" ht="30" customHeight="1">
      <c r="A15" s="123" t="s">
        <v>53</v>
      </c>
      <c r="B15" s="68" t="s">
        <v>708</v>
      </c>
      <c r="C15" s="68" t="s">
        <v>264</v>
      </c>
      <c r="G15" s="36"/>
    </row>
    <row r="16" spans="1:7" ht="30" customHeight="1">
      <c r="A16" s="123" t="s">
        <v>54</v>
      </c>
      <c r="B16" s="68" t="s">
        <v>709</v>
      </c>
      <c r="C16" s="68" t="s">
        <v>265</v>
      </c>
      <c r="G16" s="36"/>
    </row>
    <row r="17" spans="1:7" ht="30" customHeight="1">
      <c r="A17" s="122" t="s">
        <v>55</v>
      </c>
      <c r="B17" s="67" t="s">
        <v>481</v>
      </c>
      <c r="C17" s="67" t="s">
        <v>266</v>
      </c>
      <c r="G17" s="36"/>
    </row>
    <row r="18" spans="1:7" ht="30" customHeight="1">
      <c r="A18" s="123" t="s">
        <v>56</v>
      </c>
      <c r="B18" s="68" t="s">
        <v>482</v>
      </c>
      <c r="C18" s="68" t="s">
        <v>267</v>
      </c>
      <c r="G18" s="36"/>
    </row>
    <row r="19" spans="1:7" ht="30" customHeight="1">
      <c r="A19" s="122" t="s">
        <v>57</v>
      </c>
      <c r="B19" s="67" t="s">
        <v>485</v>
      </c>
      <c r="C19" s="67" t="s">
        <v>268</v>
      </c>
      <c r="G19" s="36"/>
    </row>
    <row r="20" spans="1:7" ht="30" customHeight="1">
      <c r="A20" s="123" t="s">
        <v>58</v>
      </c>
      <c r="B20" s="68" t="s">
        <v>59</v>
      </c>
      <c r="C20" s="68" t="s">
        <v>269</v>
      </c>
      <c r="G20" s="36"/>
    </row>
    <row r="21" spans="1:7" ht="30" customHeight="1">
      <c r="A21" s="123" t="s">
        <v>60</v>
      </c>
      <c r="B21" s="68" t="s">
        <v>486</v>
      </c>
      <c r="C21" s="68" t="s">
        <v>270</v>
      </c>
      <c r="G21" s="36"/>
    </row>
    <row r="22" spans="1:7" ht="30" customHeight="1">
      <c r="A22" s="123" t="s">
        <v>61</v>
      </c>
      <c r="B22" s="68" t="s">
        <v>488</v>
      </c>
      <c r="C22" s="68" t="s">
        <v>271</v>
      </c>
      <c r="G22" s="36"/>
    </row>
    <row r="23" spans="1:7" ht="30" customHeight="1">
      <c r="A23" s="123" t="s">
        <v>62</v>
      </c>
      <c r="B23" s="68" t="s">
        <v>487</v>
      </c>
      <c r="C23" s="68" t="s">
        <v>272</v>
      </c>
      <c r="G23" s="36"/>
    </row>
    <row r="24" spans="1:7" ht="30" customHeight="1">
      <c r="A24" s="123" t="s">
        <v>63</v>
      </c>
      <c r="B24" s="68" t="s">
        <v>489</v>
      </c>
      <c r="C24" s="68" t="s">
        <v>273</v>
      </c>
      <c r="G24" s="36"/>
    </row>
    <row r="25" spans="1:7" ht="30" customHeight="1">
      <c r="A25" s="123" t="s">
        <v>64</v>
      </c>
      <c r="B25" s="68" t="s">
        <v>490</v>
      </c>
      <c r="C25" s="68" t="s">
        <v>274</v>
      </c>
      <c r="G25" s="36"/>
    </row>
    <row r="26" spans="1:7" ht="30" customHeight="1">
      <c r="A26" s="122" t="s">
        <v>65</v>
      </c>
      <c r="B26" s="67" t="s">
        <v>491</v>
      </c>
      <c r="C26" s="67" t="s">
        <v>275</v>
      </c>
      <c r="G26" s="36"/>
    </row>
    <row r="27" spans="1:7" ht="30" customHeight="1">
      <c r="A27" s="123" t="s">
        <v>66</v>
      </c>
      <c r="B27" s="68" t="s">
        <v>492</v>
      </c>
      <c r="C27" s="68" t="s">
        <v>276</v>
      </c>
      <c r="G27" s="36"/>
    </row>
    <row r="28" spans="1:7" ht="30" customHeight="1">
      <c r="A28" s="123" t="s">
        <v>67</v>
      </c>
      <c r="B28" s="68" t="s">
        <v>493</v>
      </c>
      <c r="C28" s="68" t="s">
        <v>277</v>
      </c>
      <c r="G28" s="36"/>
    </row>
    <row r="29" spans="1:7" ht="30" customHeight="1">
      <c r="A29" s="121" t="s">
        <v>245</v>
      </c>
      <c r="B29" s="67" t="s">
        <v>494</v>
      </c>
      <c r="C29" s="67" t="s">
        <v>278</v>
      </c>
    </row>
    <row r="30" spans="1:7" ht="30" customHeight="1">
      <c r="A30" s="122" t="s">
        <v>246</v>
      </c>
      <c r="B30" s="67" t="s">
        <v>247</v>
      </c>
      <c r="C30" s="67" t="s">
        <v>279</v>
      </c>
    </row>
    <row r="31" spans="1:7" ht="30" customHeight="1">
      <c r="A31" s="123" t="s">
        <v>248</v>
      </c>
      <c r="B31" s="68" t="s">
        <v>495</v>
      </c>
      <c r="C31" s="68" t="s">
        <v>280</v>
      </c>
    </row>
    <row r="32" spans="1:7" ht="30" customHeight="1">
      <c r="A32" s="123" t="s">
        <v>249</v>
      </c>
      <c r="B32" s="68" t="s">
        <v>496</v>
      </c>
      <c r="C32" s="68" t="s">
        <v>281</v>
      </c>
    </row>
    <row r="33" spans="1:3" ht="30" customHeight="1">
      <c r="A33" s="123" t="s">
        <v>250</v>
      </c>
      <c r="B33" s="68" t="s">
        <v>497</v>
      </c>
      <c r="C33" s="68" t="s">
        <v>282</v>
      </c>
    </row>
    <row r="34" spans="1:3" ht="30" customHeight="1">
      <c r="A34" s="123" t="s">
        <v>251</v>
      </c>
      <c r="B34" s="68" t="s">
        <v>498</v>
      </c>
      <c r="C34" s="68" t="s">
        <v>283</v>
      </c>
    </row>
    <row r="35" spans="1:3" ht="30" customHeight="1">
      <c r="A35" s="122" t="s">
        <v>252</v>
      </c>
      <c r="B35" s="67" t="s">
        <v>499</v>
      </c>
      <c r="C35" s="67" t="s">
        <v>284</v>
      </c>
    </row>
    <row r="36" spans="1:3" ht="30" customHeight="1">
      <c r="A36" s="123" t="s">
        <v>253</v>
      </c>
      <c r="B36" s="68" t="s">
        <v>500</v>
      </c>
      <c r="C36" s="68" t="s">
        <v>285</v>
      </c>
    </row>
    <row r="37" spans="1:3" ht="30" customHeight="1">
      <c r="A37" s="123" t="s">
        <v>254</v>
      </c>
      <c r="B37" s="68" t="s">
        <v>501</v>
      </c>
      <c r="C37" s="68" t="s">
        <v>2</v>
      </c>
    </row>
    <row r="38" spans="1:3" ht="30" customHeight="1">
      <c r="A38" s="123" t="s">
        <v>255</v>
      </c>
      <c r="B38" s="68" t="s">
        <v>502</v>
      </c>
      <c r="C38" s="68" t="s">
        <v>286</v>
      </c>
    </row>
    <row r="39" spans="1:3" ht="30" customHeight="1">
      <c r="A39" s="123" t="s">
        <v>256</v>
      </c>
      <c r="B39" s="68" t="s">
        <v>503</v>
      </c>
      <c r="C39" s="68" t="s">
        <v>287</v>
      </c>
    </row>
    <row r="40" spans="1:3" ht="30" customHeight="1">
      <c r="A40" s="121" t="s">
        <v>4</v>
      </c>
      <c r="B40" s="67" t="s">
        <v>504</v>
      </c>
      <c r="C40" s="67" t="s">
        <v>288</v>
      </c>
    </row>
    <row r="41" spans="1:3" ht="30" customHeight="1">
      <c r="A41" s="122" t="s">
        <v>68</v>
      </c>
      <c r="B41" s="67" t="s">
        <v>505</v>
      </c>
      <c r="C41" s="67" t="s">
        <v>289</v>
      </c>
    </row>
    <row r="42" spans="1:3" ht="30" customHeight="1">
      <c r="A42" s="123" t="s">
        <v>69</v>
      </c>
      <c r="B42" s="68" t="s">
        <v>506</v>
      </c>
      <c r="C42" s="68" t="s">
        <v>290</v>
      </c>
    </row>
    <row r="43" spans="1:3" ht="30" customHeight="1">
      <c r="A43" s="123" t="s">
        <v>70</v>
      </c>
      <c r="B43" s="68" t="s">
        <v>507</v>
      </c>
      <c r="C43" s="68" t="s">
        <v>291</v>
      </c>
    </row>
    <row r="44" spans="1:3" ht="30" customHeight="1">
      <c r="A44" s="123" t="s">
        <v>71</v>
      </c>
      <c r="B44" s="68" t="s">
        <v>508</v>
      </c>
      <c r="C44" s="68" t="s">
        <v>292</v>
      </c>
    </row>
    <row r="45" spans="1:3" ht="30" customHeight="1">
      <c r="A45" s="123" t="s">
        <v>72</v>
      </c>
      <c r="B45" s="68" t="s">
        <v>511</v>
      </c>
      <c r="C45" s="68" t="s">
        <v>293</v>
      </c>
    </row>
    <row r="46" spans="1:3" ht="30" customHeight="1">
      <c r="A46" s="123" t="s">
        <v>73</v>
      </c>
      <c r="B46" s="68" t="s">
        <v>510</v>
      </c>
      <c r="C46" s="68" t="s">
        <v>294</v>
      </c>
    </row>
    <row r="47" spans="1:3" ht="30" customHeight="1">
      <c r="A47" s="123" t="s">
        <v>74</v>
      </c>
      <c r="B47" s="68" t="s">
        <v>509</v>
      </c>
      <c r="C47" s="68" t="s">
        <v>295</v>
      </c>
    </row>
    <row r="48" spans="1:3" ht="30" customHeight="1">
      <c r="A48" s="123" t="s">
        <v>75</v>
      </c>
      <c r="B48" s="68" t="s">
        <v>512</v>
      </c>
      <c r="C48" s="68" t="s">
        <v>296</v>
      </c>
    </row>
    <row r="49" spans="1:3" ht="30" customHeight="1">
      <c r="A49" s="122" t="s">
        <v>76</v>
      </c>
      <c r="B49" s="67" t="s">
        <v>513</v>
      </c>
      <c r="C49" s="67" t="s">
        <v>297</v>
      </c>
    </row>
    <row r="50" spans="1:3" ht="30" customHeight="1">
      <c r="A50" s="123" t="s">
        <v>77</v>
      </c>
      <c r="B50" s="68" t="s">
        <v>514</v>
      </c>
      <c r="C50" s="68" t="s">
        <v>298</v>
      </c>
    </row>
    <row r="51" spans="1:3" ht="30" customHeight="1">
      <c r="A51" s="123" t="s">
        <v>78</v>
      </c>
      <c r="B51" s="68" t="s">
        <v>515</v>
      </c>
      <c r="C51" s="68" t="s">
        <v>299</v>
      </c>
    </row>
    <row r="52" spans="1:3" ht="30" customHeight="1">
      <c r="A52" s="123" t="s">
        <v>79</v>
      </c>
      <c r="B52" s="68" t="s">
        <v>516</v>
      </c>
      <c r="C52" s="68" t="s">
        <v>300</v>
      </c>
    </row>
    <row r="53" spans="1:3" ht="30" customHeight="1">
      <c r="A53" s="123" t="s">
        <v>80</v>
      </c>
      <c r="B53" s="68" t="s">
        <v>517</v>
      </c>
      <c r="C53" s="68" t="s">
        <v>301</v>
      </c>
    </row>
    <row r="54" spans="1:3" ht="30" customHeight="1">
      <c r="A54" s="123" t="s">
        <v>81</v>
      </c>
      <c r="B54" s="68" t="s">
        <v>518</v>
      </c>
      <c r="C54" s="68" t="s">
        <v>302</v>
      </c>
    </row>
    <row r="55" spans="1:3" ht="30" customHeight="1">
      <c r="A55" s="122" t="s">
        <v>82</v>
      </c>
      <c r="B55" s="67" t="s">
        <v>519</v>
      </c>
      <c r="C55" s="67" t="s">
        <v>520</v>
      </c>
    </row>
    <row r="56" spans="1:3" ht="30" customHeight="1">
      <c r="A56" s="123" t="s">
        <v>83</v>
      </c>
      <c r="B56" s="68" t="s">
        <v>522</v>
      </c>
      <c r="C56" s="68" t="s">
        <v>303</v>
      </c>
    </row>
    <row r="57" spans="1:3" ht="30" customHeight="1">
      <c r="A57" s="123" t="s">
        <v>84</v>
      </c>
      <c r="B57" s="68" t="s">
        <v>85</v>
      </c>
      <c r="C57" s="68" t="s">
        <v>521</v>
      </c>
    </row>
    <row r="58" spans="1:3" ht="30" customHeight="1">
      <c r="A58" s="122" t="s">
        <v>86</v>
      </c>
      <c r="B58" s="67" t="s">
        <v>87</v>
      </c>
      <c r="C58" s="67" t="s">
        <v>304</v>
      </c>
    </row>
    <row r="59" spans="1:3" ht="30" customHeight="1">
      <c r="A59" s="123" t="s">
        <v>88</v>
      </c>
      <c r="B59" s="68" t="s">
        <v>523</v>
      </c>
      <c r="C59" s="68" t="s">
        <v>305</v>
      </c>
    </row>
    <row r="60" spans="1:3" ht="30" customHeight="1">
      <c r="A60" s="123" t="s">
        <v>89</v>
      </c>
      <c r="B60" s="68" t="s">
        <v>90</v>
      </c>
      <c r="C60" s="68" t="s">
        <v>306</v>
      </c>
    </row>
    <row r="61" spans="1:3" ht="30" customHeight="1">
      <c r="A61" s="123" t="s">
        <v>91</v>
      </c>
      <c r="B61" s="68" t="s">
        <v>92</v>
      </c>
      <c r="C61" s="68" t="s">
        <v>307</v>
      </c>
    </row>
    <row r="62" spans="1:3" ht="30" customHeight="1">
      <c r="A62" s="123" t="s">
        <v>93</v>
      </c>
      <c r="B62" s="68" t="s">
        <v>524</v>
      </c>
      <c r="C62" s="68" t="s">
        <v>308</v>
      </c>
    </row>
    <row r="63" spans="1:3" ht="30" customHeight="1">
      <c r="A63" s="122" t="s">
        <v>94</v>
      </c>
      <c r="B63" s="67" t="s">
        <v>526</v>
      </c>
      <c r="C63" s="67" t="s">
        <v>309</v>
      </c>
    </row>
    <row r="64" spans="1:3" ht="30" customHeight="1">
      <c r="A64" s="123" t="s">
        <v>95</v>
      </c>
      <c r="B64" s="68" t="s">
        <v>525</v>
      </c>
      <c r="C64" s="68" t="s">
        <v>310</v>
      </c>
    </row>
    <row r="65" spans="1:3" ht="30" customHeight="1">
      <c r="A65" s="123" t="s">
        <v>96</v>
      </c>
      <c r="B65" s="68" t="s">
        <v>527</v>
      </c>
      <c r="C65" s="68" t="s">
        <v>311</v>
      </c>
    </row>
    <row r="66" spans="1:3" ht="30" customHeight="1">
      <c r="A66" s="123" t="s">
        <v>97</v>
      </c>
      <c r="B66" s="68" t="s">
        <v>528</v>
      </c>
      <c r="C66" s="68" t="s">
        <v>312</v>
      </c>
    </row>
    <row r="67" spans="1:3" ht="30" customHeight="1">
      <c r="A67" s="123" t="s">
        <v>98</v>
      </c>
      <c r="B67" s="68" t="s">
        <v>529</v>
      </c>
      <c r="C67" s="68" t="s">
        <v>313</v>
      </c>
    </row>
    <row r="68" spans="1:3" ht="30" customHeight="1">
      <c r="A68" s="122" t="s">
        <v>99</v>
      </c>
      <c r="B68" s="67" t="s">
        <v>530</v>
      </c>
      <c r="C68" s="67" t="s">
        <v>314</v>
      </c>
    </row>
    <row r="69" spans="1:3" ht="30" customHeight="1">
      <c r="A69" s="123" t="s">
        <v>100</v>
      </c>
      <c r="B69" s="68" t="s">
        <v>531</v>
      </c>
      <c r="C69" s="68" t="s">
        <v>315</v>
      </c>
    </row>
    <row r="70" spans="1:3" ht="30" customHeight="1">
      <c r="A70" s="123" t="s">
        <v>101</v>
      </c>
      <c r="B70" s="68" t="s">
        <v>532</v>
      </c>
      <c r="C70" s="68" t="s">
        <v>316</v>
      </c>
    </row>
    <row r="71" spans="1:3" ht="30" customHeight="1">
      <c r="A71" s="123" t="s">
        <v>102</v>
      </c>
      <c r="B71" s="68" t="s">
        <v>533</v>
      </c>
      <c r="C71" s="68" t="s">
        <v>317</v>
      </c>
    </row>
    <row r="72" spans="1:3" ht="30" customHeight="1">
      <c r="A72" s="123" t="s">
        <v>103</v>
      </c>
      <c r="B72" s="68" t="s">
        <v>534</v>
      </c>
      <c r="C72" s="68" t="s">
        <v>318</v>
      </c>
    </row>
    <row r="73" spans="1:3" ht="30" customHeight="1">
      <c r="A73" s="121" t="s">
        <v>1</v>
      </c>
      <c r="B73" s="67" t="s">
        <v>535</v>
      </c>
      <c r="C73" s="67" t="s">
        <v>319</v>
      </c>
    </row>
    <row r="74" spans="1:3" ht="30" customHeight="1">
      <c r="A74" s="122" t="s">
        <v>104</v>
      </c>
      <c r="B74" s="67" t="s">
        <v>105</v>
      </c>
      <c r="C74" s="67" t="s">
        <v>320</v>
      </c>
    </row>
    <row r="75" spans="1:3" ht="30" customHeight="1">
      <c r="A75" s="123" t="s">
        <v>106</v>
      </c>
      <c r="B75" s="68" t="s">
        <v>536</v>
      </c>
      <c r="C75" s="68" t="s">
        <v>321</v>
      </c>
    </row>
    <row r="76" spans="1:3" ht="30" customHeight="1">
      <c r="A76" s="123" t="s">
        <v>107</v>
      </c>
      <c r="B76" s="68" t="s">
        <v>537</v>
      </c>
      <c r="C76" s="68" t="s">
        <v>322</v>
      </c>
    </row>
    <row r="77" spans="1:3" ht="30" customHeight="1">
      <c r="A77" s="123" t="s">
        <v>108</v>
      </c>
      <c r="B77" s="68" t="s">
        <v>538</v>
      </c>
      <c r="C77" s="68" t="s">
        <v>323</v>
      </c>
    </row>
    <row r="78" spans="1:3" ht="30" customHeight="1">
      <c r="A78" s="123" t="s">
        <v>109</v>
      </c>
      <c r="B78" s="68" t="s">
        <v>539</v>
      </c>
      <c r="C78" s="68" t="s">
        <v>324</v>
      </c>
    </row>
    <row r="79" spans="1:3" ht="30" customHeight="1">
      <c r="A79" s="121" t="s">
        <v>5</v>
      </c>
      <c r="B79" s="67" t="s">
        <v>540</v>
      </c>
      <c r="C79" s="67" t="s">
        <v>325</v>
      </c>
    </row>
    <row r="80" spans="1:3" ht="30" customHeight="1">
      <c r="A80" s="122" t="s">
        <v>110</v>
      </c>
      <c r="B80" s="67" t="s">
        <v>541</v>
      </c>
      <c r="C80" s="67" t="s">
        <v>326</v>
      </c>
    </row>
    <row r="81" spans="1:3" ht="30" customHeight="1">
      <c r="A81" s="123" t="s">
        <v>111</v>
      </c>
      <c r="B81" s="68" t="s">
        <v>542</v>
      </c>
      <c r="C81" s="68" t="s">
        <v>327</v>
      </c>
    </row>
    <row r="82" spans="1:3" ht="30" customHeight="1">
      <c r="A82" s="123" t="s">
        <v>112</v>
      </c>
      <c r="B82" s="68" t="s">
        <v>543</v>
      </c>
      <c r="C82" s="68" t="s">
        <v>328</v>
      </c>
    </row>
    <row r="83" spans="1:3" ht="30" customHeight="1">
      <c r="A83" s="122" t="s">
        <v>113</v>
      </c>
      <c r="B83" s="67" t="s">
        <v>544</v>
      </c>
      <c r="C83" s="67" t="s">
        <v>329</v>
      </c>
    </row>
    <row r="84" spans="1:3" ht="30" customHeight="1">
      <c r="A84" s="123" t="s">
        <v>114</v>
      </c>
      <c r="B84" s="68" t="s">
        <v>545</v>
      </c>
      <c r="C84" s="68" t="s">
        <v>330</v>
      </c>
    </row>
    <row r="85" spans="1:3" ht="30" customHeight="1">
      <c r="A85" s="123" t="s">
        <v>115</v>
      </c>
      <c r="B85" s="68" t="s">
        <v>546</v>
      </c>
      <c r="C85" s="68" t="s">
        <v>331</v>
      </c>
    </row>
    <row r="86" spans="1:3" ht="30" customHeight="1">
      <c r="A86" s="123" t="s">
        <v>116</v>
      </c>
      <c r="B86" s="68" t="s">
        <v>547</v>
      </c>
      <c r="C86" s="68" t="s">
        <v>332</v>
      </c>
    </row>
    <row r="87" spans="1:3" ht="30" customHeight="1">
      <c r="A87" s="122" t="s">
        <v>117</v>
      </c>
      <c r="B87" s="67" t="s">
        <v>548</v>
      </c>
      <c r="C87" s="67" t="s">
        <v>333</v>
      </c>
    </row>
    <row r="88" spans="1:3" ht="30" customHeight="1">
      <c r="A88" s="123" t="s">
        <v>118</v>
      </c>
      <c r="B88" s="68" t="s">
        <v>550</v>
      </c>
      <c r="C88" s="68" t="s">
        <v>334</v>
      </c>
    </row>
    <row r="89" spans="1:3" ht="30" customHeight="1">
      <c r="A89" s="123" t="s">
        <v>119</v>
      </c>
      <c r="B89" s="68" t="s">
        <v>551</v>
      </c>
      <c r="C89" s="68" t="s">
        <v>335</v>
      </c>
    </row>
    <row r="90" spans="1:3" ht="30" customHeight="1">
      <c r="A90" s="123" t="s">
        <v>120</v>
      </c>
      <c r="B90" s="68" t="s">
        <v>549</v>
      </c>
      <c r="C90" s="68" t="s">
        <v>336</v>
      </c>
    </row>
    <row r="91" spans="1:3" ht="30" customHeight="1">
      <c r="A91" s="122" t="s">
        <v>468</v>
      </c>
      <c r="B91" s="67" t="s">
        <v>552</v>
      </c>
      <c r="C91" s="67" t="s">
        <v>472</v>
      </c>
    </row>
    <row r="92" spans="1:3" ht="30" customHeight="1">
      <c r="A92" s="123" t="s">
        <v>469</v>
      </c>
      <c r="B92" s="68" t="s">
        <v>553</v>
      </c>
      <c r="C92" s="68" t="s">
        <v>473</v>
      </c>
    </row>
    <row r="93" spans="1:3" ht="30" customHeight="1">
      <c r="A93" s="123" t="s">
        <v>470</v>
      </c>
      <c r="B93" s="68" t="s">
        <v>554</v>
      </c>
      <c r="C93" s="68" t="s">
        <v>474</v>
      </c>
    </row>
    <row r="94" spans="1:3" ht="30" customHeight="1">
      <c r="A94" s="123" t="s">
        <v>471</v>
      </c>
      <c r="B94" s="68" t="s">
        <v>555</v>
      </c>
      <c r="C94" s="68" t="s">
        <v>475</v>
      </c>
    </row>
    <row r="95" spans="1:3" ht="30" customHeight="1">
      <c r="A95" s="122" t="s">
        <v>121</v>
      </c>
      <c r="B95" s="67" t="s">
        <v>556</v>
      </c>
      <c r="C95" s="67" t="s">
        <v>337</v>
      </c>
    </row>
    <row r="96" spans="1:3" ht="30" customHeight="1">
      <c r="A96" s="123" t="s">
        <v>122</v>
      </c>
      <c r="B96" s="68" t="s">
        <v>557</v>
      </c>
      <c r="C96" s="68" t="s">
        <v>338</v>
      </c>
    </row>
    <row r="97" spans="1:3" ht="30" customHeight="1">
      <c r="A97" s="123" t="s">
        <v>123</v>
      </c>
      <c r="B97" s="68" t="s">
        <v>558</v>
      </c>
      <c r="C97" s="68" t="s">
        <v>339</v>
      </c>
    </row>
    <row r="98" spans="1:3" ht="30" customHeight="1">
      <c r="A98" s="123" t="s">
        <v>124</v>
      </c>
      <c r="B98" s="68" t="s">
        <v>559</v>
      </c>
      <c r="C98" s="68" t="s">
        <v>340</v>
      </c>
    </row>
    <row r="99" spans="1:3" ht="30" customHeight="1">
      <c r="A99" s="122" t="s">
        <v>125</v>
      </c>
      <c r="B99" s="67" t="s">
        <v>560</v>
      </c>
      <c r="C99" s="67" t="s">
        <v>341</v>
      </c>
    </row>
    <row r="100" spans="1:3" ht="30" customHeight="1">
      <c r="A100" s="123" t="s">
        <v>126</v>
      </c>
      <c r="B100" s="68" t="s">
        <v>564</v>
      </c>
      <c r="C100" s="68" t="s">
        <v>342</v>
      </c>
    </row>
    <row r="101" spans="1:3" ht="30" customHeight="1">
      <c r="A101" s="123" t="s">
        <v>127</v>
      </c>
      <c r="B101" s="68" t="s">
        <v>563</v>
      </c>
      <c r="C101" s="68" t="s">
        <v>343</v>
      </c>
    </row>
    <row r="102" spans="1:3" ht="30" customHeight="1">
      <c r="A102" s="123" t="s">
        <v>128</v>
      </c>
      <c r="B102" s="68" t="s">
        <v>562</v>
      </c>
      <c r="C102" s="68" t="s">
        <v>344</v>
      </c>
    </row>
    <row r="103" spans="1:3" ht="30" customHeight="1">
      <c r="A103" s="123" t="s">
        <v>129</v>
      </c>
      <c r="B103" s="68" t="s">
        <v>561</v>
      </c>
      <c r="C103" s="68" t="s">
        <v>345</v>
      </c>
    </row>
    <row r="104" spans="1:3" ht="30" customHeight="1">
      <c r="A104" s="122" t="s">
        <v>130</v>
      </c>
      <c r="B104" s="67" t="s">
        <v>565</v>
      </c>
      <c r="C104" s="67" t="s">
        <v>346</v>
      </c>
    </row>
    <row r="105" spans="1:3" ht="30" customHeight="1">
      <c r="A105" s="123" t="s">
        <v>131</v>
      </c>
      <c r="B105" s="68" t="s">
        <v>565</v>
      </c>
      <c r="C105" s="68" t="s">
        <v>346</v>
      </c>
    </row>
    <row r="106" spans="1:3" ht="30" customHeight="1">
      <c r="A106" s="121" t="s">
        <v>6</v>
      </c>
      <c r="B106" s="67" t="s">
        <v>566</v>
      </c>
      <c r="C106" s="67" t="s">
        <v>347</v>
      </c>
    </row>
    <row r="107" spans="1:3" ht="30" customHeight="1">
      <c r="A107" s="122" t="s">
        <v>132</v>
      </c>
      <c r="B107" s="67" t="s">
        <v>567</v>
      </c>
      <c r="C107" s="67" t="s">
        <v>348</v>
      </c>
    </row>
    <row r="108" spans="1:3" ht="30" customHeight="1">
      <c r="A108" s="123" t="s">
        <v>133</v>
      </c>
      <c r="B108" s="68" t="s">
        <v>568</v>
      </c>
      <c r="C108" s="68" t="s">
        <v>569</v>
      </c>
    </row>
    <row r="109" spans="1:3" ht="30" customHeight="1">
      <c r="A109" s="123" t="s">
        <v>134</v>
      </c>
      <c r="B109" s="68" t="s">
        <v>570</v>
      </c>
      <c r="C109" s="68" t="s">
        <v>349</v>
      </c>
    </row>
    <row r="110" spans="1:3" ht="30" customHeight="1">
      <c r="A110" s="123" t="s">
        <v>135</v>
      </c>
      <c r="B110" s="68" t="s">
        <v>571</v>
      </c>
      <c r="C110" s="68" t="s">
        <v>350</v>
      </c>
    </row>
    <row r="111" spans="1:3" ht="30" customHeight="1">
      <c r="A111" s="123" t="s">
        <v>136</v>
      </c>
      <c r="B111" s="68" t="s">
        <v>572</v>
      </c>
      <c r="C111" s="68" t="s">
        <v>351</v>
      </c>
    </row>
    <row r="112" spans="1:3" ht="30" customHeight="1">
      <c r="A112" s="123" t="s">
        <v>137</v>
      </c>
      <c r="B112" s="68" t="s">
        <v>573</v>
      </c>
      <c r="C112" s="68" t="s">
        <v>352</v>
      </c>
    </row>
    <row r="113" spans="1:3" ht="30" customHeight="1">
      <c r="A113" s="123" t="s">
        <v>138</v>
      </c>
      <c r="B113" s="68" t="s">
        <v>574</v>
      </c>
      <c r="C113" s="68" t="s">
        <v>353</v>
      </c>
    </row>
    <row r="114" spans="1:3" ht="30" customHeight="1">
      <c r="A114" s="123" t="s">
        <v>139</v>
      </c>
      <c r="B114" s="68" t="s">
        <v>575</v>
      </c>
      <c r="C114" s="68" t="s">
        <v>354</v>
      </c>
    </row>
    <row r="115" spans="1:3" ht="30" customHeight="1">
      <c r="A115" s="123" t="s">
        <v>140</v>
      </c>
      <c r="B115" s="68" t="s">
        <v>577</v>
      </c>
      <c r="C115" s="68" t="s">
        <v>355</v>
      </c>
    </row>
    <row r="116" spans="1:3" ht="30" customHeight="1">
      <c r="A116" s="123" t="s">
        <v>141</v>
      </c>
      <c r="B116" s="68" t="s">
        <v>578</v>
      </c>
      <c r="C116" s="68" t="s">
        <v>356</v>
      </c>
    </row>
    <row r="117" spans="1:3" ht="30" customHeight="1">
      <c r="A117" s="123" t="s">
        <v>142</v>
      </c>
      <c r="B117" s="68" t="s">
        <v>579</v>
      </c>
      <c r="C117" s="68" t="s">
        <v>357</v>
      </c>
    </row>
    <row r="118" spans="1:3" ht="30" customHeight="1">
      <c r="A118" s="123" t="s">
        <v>143</v>
      </c>
      <c r="B118" s="68" t="s">
        <v>580</v>
      </c>
      <c r="C118" s="68" t="s">
        <v>358</v>
      </c>
    </row>
    <row r="119" spans="1:3" ht="30" customHeight="1">
      <c r="A119" s="123" t="s">
        <v>144</v>
      </c>
      <c r="B119" s="68" t="s">
        <v>581</v>
      </c>
      <c r="C119" s="68" t="s">
        <v>576</v>
      </c>
    </row>
    <row r="120" spans="1:3" ht="30" customHeight="1">
      <c r="A120" s="122" t="s">
        <v>145</v>
      </c>
      <c r="B120" s="67" t="s">
        <v>582</v>
      </c>
      <c r="C120" s="67" t="s">
        <v>359</v>
      </c>
    </row>
    <row r="121" spans="1:3" ht="30" customHeight="1">
      <c r="A121" s="123" t="s">
        <v>146</v>
      </c>
      <c r="B121" s="68" t="s">
        <v>586</v>
      </c>
      <c r="C121" s="68" t="s">
        <v>360</v>
      </c>
    </row>
    <row r="122" spans="1:3" ht="30" customHeight="1">
      <c r="A122" s="123" t="s">
        <v>147</v>
      </c>
      <c r="B122" s="68" t="s">
        <v>585</v>
      </c>
      <c r="C122" s="68" t="s">
        <v>361</v>
      </c>
    </row>
    <row r="123" spans="1:3" ht="30" customHeight="1">
      <c r="A123" s="123" t="s">
        <v>148</v>
      </c>
      <c r="B123" s="68" t="s">
        <v>584</v>
      </c>
      <c r="C123" s="68" t="s">
        <v>583</v>
      </c>
    </row>
    <row r="124" spans="1:3" ht="30" customHeight="1">
      <c r="A124" s="122" t="s">
        <v>149</v>
      </c>
      <c r="B124" s="67" t="s">
        <v>587</v>
      </c>
      <c r="C124" s="67" t="s">
        <v>588</v>
      </c>
    </row>
    <row r="125" spans="1:3" ht="30" customHeight="1">
      <c r="A125" s="123" t="s">
        <v>150</v>
      </c>
      <c r="B125" s="68" t="s">
        <v>590</v>
      </c>
      <c r="C125" s="68" t="s">
        <v>362</v>
      </c>
    </row>
    <row r="126" spans="1:3" ht="30" customHeight="1">
      <c r="A126" s="123" t="s">
        <v>151</v>
      </c>
      <c r="B126" s="68" t="s">
        <v>591</v>
      </c>
      <c r="C126" s="68" t="s">
        <v>363</v>
      </c>
    </row>
    <row r="127" spans="1:3" ht="30" customHeight="1">
      <c r="A127" s="123" t="s">
        <v>152</v>
      </c>
      <c r="B127" s="68" t="s">
        <v>592</v>
      </c>
      <c r="C127" s="68" t="s">
        <v>589</v>
      </c>
    </row>
    <row r="128" spans="1:3" ht="30" customHeight="1">
      <c r="A128" s="122" t="s">
        <v>153</v>
      </c>
      <c r="B128" s="67" t="s">
        <v>593</v>
      </c>
      <c r="C128" s="67" t="s">
        <v>364</v>
      </c>
    </row>
    <row r="129" spans="1:3" ht="30" customHeight="1">
      <c r="A129" s="123" t="s">
        <v>154</v>
      </c>
      <c r="B129" s="68" t="s">
        <v>594</v>
      </c>
      <c r="C129" s="68" t="s">
        <v>365</v>
      </c>
    </row>
    <row r="130" spans="1:3" ht="30" customHeight="1">
      <c r="A130" s="123" t="s">
        <v>155</v>
      </c>
      <c r="B130" s="68" t="s">
        <v>595</v>
      </c>
      <c r="C130" s="68" t="s">
        <v>366</v>
      </c>
    </row>
    <row r="131" spans="1:3" ht="30" customHeight="1">
      <c r="A131" s="123" t="s">
        <v>156</v>
      </c>
      <c r="B131" s="68" t="s">
        <v>596</v>
      </c>
      <c r="C131" s="68" t="s">
        <v>367</v>
      </c>
    </row>
    <row r="132" spans="1:3" ht="30" customHeight="1">
      <c r="A132" s="122" t="s">
        <v>157</v>
      </c>
      <c r="B132" s="67" t="s">
        <v>597</v>
      </c>
      <c r="C132" s="67" t="s">
        <v>368</v>
      </c>
    </row>
    <row r="133" spans="1:3" ht="30" customHeight="1">
      <c r="A133" s="123" t="s">
        <v>158</v>
      </c>
      <c r="B133" s="68" t="s">
        <v>598</v>
      </c>
      <c r="C133" s="68" t="s">
        <v>369</v>
      </c>
    </row>
    <row r="134" spans="1:3" ht="30" customHeight="1">
      <c r="A134" s="123" t="s">
        <v>159</v>
      </c>
      <c r="B134" s="68" t="s">
        <v>599</v>
      </c>
      <c r="C134" s="68" t="s">
        <v>370</v>
      </c>
    </row>
    <row r="135" spans="1:3" ht="30" customHeight="1">
      <c r="A135" s="123" t="s">
        <v>160</v>
      </c>
      <c r="B135" s="68" t="s">
        <v>600</v>
      </c>
      <c r="C135" s="68" t="s">
        <v>371</v>
      </c>
    </row>
    <row r="136" spans="1:3" ht="30" customHeight="1">
      <c r="A136" s="123" t="s">
        <v>161</v>
      </c>
      <c r="B136" s="68" t="s">
        <v>602</v>
      </c>
      <c r="C136" s="68" t="s">
        <v>601</v>
      </c>
    </row>
    <row r="137" spans="1:3" ht="30" customHeight="1">
      <c r="A137" s="123" t="s">
        <v>162</v>
      </c>
      <c r="B137" s="68" t="s">
        <v>603</v>
      </c>
      <c r="C137" s="68" t="s">
        <v>604</v>
      </c>
    </row>
    <row r="138" spans="1:3" ht="30" customHeight="1">
      <c r="A138" s="122" t="s">
        <v>163</v>
      </c>
      <c r="B138" s="67" t="s">
        <v>605</v>
      </c>
      <c r="C138" s="67" t="s">
        <v>372</v>
      </c>
    </row>
    <row r="139" spans="1:3" ht="30" customHeight="1">
      <c r="A139" s="123" t="s">
        <v>164</v>
      </c>
      <c r="B139" s="68" t="s">
        <v>606</v>
      </c>
      <c r="C139" s="68" t="s">
        <v>373</v>
      </c>
    </row>
    <row r="140" spans="1:3" ht="30" customHeight="1">
      <c r="A140" s="123" t="s">
        <v>165</v>
      </c>
      <c r="B140" s="68" t="s">
        <v>607</v>
      </c>
      <c r="C140" s="68" t="s">
        <v>374</v>
      </c>
    </row>
    <row r="141" spans="1:3" ht="30" customHeight="1">
      <c r="A141" s="123" t="s">
        <v>166</v>
      </c>
      <c r="B141" s="68" t="s">
        <v>608</v>
      </c>
      <c r="C141" s="68" t="s">
        <v>375</v>
      </c>
    </row>
    <row r="142" spans="1:3" ht="30" customHeight="1">
      <c r="A142" s="123" t="s">
        <v>167</v>
      </c>
      <c r="B142" s="68" t="s">
        <v>610</v>
      </c>
      <c r="C142" s="68" t="s">
        <v>609</v>
      </c>
    </row>
    <row r="143" spans="1:3" ht="30" customHeight="1">
      <c r="A143" s="123" t="s">
        <v>168</v>
      </c>
      <c r="B143" s="68" t="s">
        <v>611</v>
      </c>
      <c r="C143" s="68" t="s">
        <v>376</v>
      </c>
    </row>
    <row r="144" spans="1:3" ht="30" customHeight="1">
      <c r="A144" s="123" t="s">
        <v>169</v>
      </c>
      <c r="B144" s="68" t="s">
        <v>612</v>
      </c>
      <c r="C144" s="68" t="s">
        <v>377</v>
      </c>
    </row>
    <row r="145" spans="1:3" ht="30" customHeight="1">
      <c r="A145" s="123" t="s">
        <v>170</v>
      </c>
      <c r="B145" s="68" t="s">
        <v>613</v>
      </c>
      <c r="C145" s="68" t="s">
        <v>614</v>
      </c>
    </row>
    <row r="146" spans="1:3" ht="30" customHeight="1">
      <c r="A146" s="121" t="s">
        <v>7</v>
      </c>
      <c r="B146" s="67" t="s">
        <v>171</v>
      </c>
      <c r="C146" s="67" t="s">
        <v>378</v>
      </c>
    </row>
    <row r="147" spans="1:3" ht="30" customHeight="1">
      <c r="A147" s="122" t="s">
        <v>172</v>
      </c>
      <c r="B147" s="67" t="s">
        <v>173</v>
      </c>
      <c r="C147" s="67" t="s">
        <v>379</v>
      </c>
    </row>
    <row r="148" spans="1:3" ht="30" customHeight="1">
      <c r="A148" s="123" t="s">
        <v>174</v>
      </c>
      <c r="B148" s="68" t="s">
        <v>615</v>
      </c>
      <c r="C148" s="68" t="s">
        <v>380</v>
      </c>
    </row>
    <row r="149" spans="1:3" ht="30" customHeight="1">
      <c r="A149" s="123" t="s">
        <v>175</v>
      </c>
      <c r="B149" s="68" t="s">
        <v>616</v>
      </c>
      <c r="C149" s="68" t="s">
        <v>381</v>
      </c>
    </row>
    <row r="150" spans="1:3" ht="30" customHeight="1">
      <c r="A150" s="123" t="s">
        <v>176</v>
      </c>
      <c r="B150" s="68" t="s">
        <v>617</v>
      </c>
      <c r="C150" s="68" t="s">
        <v>382</v>
      </c>
    </row>
    <row r="151" spans="1:3" ht="30" customHeight="1">
      <c r="A151" s="123" t="s">
        <v>177</v>
      </c>
      <c r="B151" s="68" t="s">
        <v>618</v>
      </c>
      <c r="C151" s="68" t="s">
        <v>383</v>
      </c>
    </row>
    <row r="152" spans="1:3" ht="30" customHeight="1">
      <c r="A152" s="123" t="s">
        <v>178</v>
      </c>
      <c r="B152" s="68" t="s">
        <v>179</v>
      </c>
      <c r="C152" s="68" t="s">
        <v>384</v>
      </c>
    </row>
    <row r="153" spans="1:3" ht="30" customHeight="1">
      <c r="A153" s="123" t="s">
        <v>180</v>
      </c>
      <c r="B153" s="68" t="s">
        <v>619</v>
      </c>
      <c r="C153" s="68" t="s">
        <v>620</v>
      </c>
    </row>
    <row r="154" spans="1:3" ht="30" customHeight="1">
      <c r="A154" s="123" t="s">
        <v>181</v>
      </c>
      <c r="B154" s="68" t="s">
        <v>621</v>
      </c>
      <c r="C154" s="68" t="s">
        <v>385</v>
      </c>
    </row>
    <row r="155" spans="1:3" ht="30" customHeight="1">
      <c r="A155" s="123" t="s">
        <v>182</v>
      </c>
      <c r="B155" s="68" t="s">
        <v>622</v>
      </c>
      <c r="C155" s="68" t="s">
        <v>386</v>
      </c>
    </row>
    <row r="156" spans="1:3" ht="30" customHeight="1">
      <c r="A156" s="123" t="s">
        <v>183</v>
      </c>
      <c r="B156" s="68" t="s">
        <v>623</v>
      </c>
      <c r="C156" s="68" t="s">
        <v>387</v>
      </c>
    </row>
    <row r="157" spans="1:3" ht="30" customHeight="1">
      <c r="A157" s="123" t="s">
        <v>184</v>
      </c>
      <c r="B157" s="68" t="s">
        <v>624</v>
      </c>
      <c r="C157" s="68" t="s">
        <v>388</v>
      </c>
    </row>
    <row r="158" spans="1:3" ht="30" customHeight="1">
      <c r="A158" s="123" t="s">
        <v>185</v>
      </c>
      <c r="B158" s="68" t="s">
        <v>626</v>
      </c>
      <c r="C158" s="68" t="s">
        <v>625</v>
      </c>
    </row>
    <row r="159" spans="1:3" ht="30" customHeight="1">
      <c r="A159" s="121" t="s">
        <v>8</v>
      </c>
      <c r="B159" s="67" t="s">
        <v>627</v>
      </c>
      <c r="C159" s="67" t="s">
        <v>389</v>
      </c>
    </row>
    <row r="160" spans="1:3" ht="30" customHeight="1">
      <c r="A160" s="122" t="s">
        <v>186</v>
      </c>
      <c r="B160" s="67" t="s">
        <v>634</v>
      </c>
      <c r="C160" s="67" t="s">
        <v>390</v>
      </c>
    </row>
    <row r="161" spans="1:3" ht="30" customHeight="1">
      <c r="A161" s="123" t="s">
        <v>187</v>
      </c>
      <c r="B161" s="68" t="s">
        <v>633</v>
      </c>
      <c r="C161" s="68" t="s">
        <v>391</v>
      </c>
    </row>
    <row r="162" spans="1:3" ht="30" customHeight="1">
      <c r="A162" s="123" t="s">
        <v>188</v>
      </c>
      <c r="B162" s="68" t="s">
        <v>632</v>
      </c>
      <c r="C162" s="68" t="s">
        <v>392</v>
      </c>
    </row>
    <row r="163" spans="1:3" ht="30" customHeight="1">
      <c r="A163" s="123" t="s">
        <v>189</v>
      </c>
      <c r="B163" s="68" t="s">
        <v>631</v>
      </c>
      <c r="C163" s="68" t="s">
        <v>628</v>
      </c>
    </row>
    <row r="164" spans="1:3" ht="30" customHeight="1">
      <c r="A164" s="123" t="s">
        <v>190</v>
      </c>
      <c r="B164" s="68" t="s">
        <v>630</v>
      </c>
      <c r="C164" s="68" t="s">
        <v>393</v>
      </c>
    </row>
    <row r="165" spans="1:3" ht="30" customHeight="1">
      <c r="A165" s="123" t="s">
        <v>191</v>
      </c>
      <c r="B165" s="68" t="s">
        <v>629</v>
      </c>
      <c r="C165" s="68" t="s">
        <v>394</v>
      </c>
    </row>
    <row r="166" spans="1:3" ht="30" customHeight="1">
      <c r="A166" s="122" t="s">
        <v>192</v>
      </c>
      <c r="B166" s="67" t="s">
        <v>635</v>
      </c>
      <c r="C166" s="67" t="s">
        <v>395</v>
      </c>
    </row>
    <row r="167" spans="1:3" ht="30" customHeight="1">
      <c r="A167" s="123" t="s">
        <v>193</v>
      </c>
      <c r="B167" s="68" t="s">
        <v>637</v>
      </c>
      <c r="C167" s="68" t="s">
        <v>636</v>
      </c>
    </row>
    <row r="168" spans="1:3" ht="30" customHeight="1">
      <c r="A168" s="123" t="s">
        <v>194</v>
      </c>
      <c r="B168" s="68" t="s">
        <v>638</v>
      </c>
      <c r="C168" s="68" t="s">
        <v>396</v>
      </c>
    </row>
    <row r="169" spans="1:3" ht="30" customHeight="1">
      <c r="A169" s="123" t="s">
        <v>195</v>
      </c>
      <c r="B169" s="68" t="s">
        <v>639</v>
      </c>
      <c r="C169" s="68" t="s">
        <v>397</v>
      </c>
    </row>
    <row r="170" spans="1:3" ht="30" customHeight="1">
      <c r="A170" s="123" t="s">
        <v>196</v>
      </c>
      <c r="B170" s="68" t="s">
        <v>640</v>
      </c>
      <c r="C170" s="68" t="s">
        <v>398</v>
      </c>
    </row>
    <row r="171" spans="1:3" ht="30" customHeight="1">
      <c r="A171" s="122" t="s">
        <v>197</v>
      </c>
      <c r="B171" s="67" t="s">
        <v>641</v>
      </c>
      <c r="C171" s="67" t="s">
        <v>399</v>
      </c>
    </row>
    <row r="172" spans="1:3" ht="30" customHeight="1">
      <c r="A172" s="123" t="s">
        <v>198</v>
      </c>
      <c r="B172" s="68" t="s">
        <v>642</v>
      </c>
      <c r="C172" s="68" t="s">
        <v>400</v>
      </c>
    </row>
    <row r="173" spans="1:3" ht="30" customHeight="1">
      <c r="A173" s="123" t="s">
        <v>199</v>
      </c>
      <c r="B173" s="68" t="s">
        <v>643</v>
      </c>
      <c r="C173" s="68" t="s">
        <v>401</v>
      </c>
    </row>
    <row r="174" spans="1:3" ht="30" customHeight="1">
      <c r="A174" s="123" t="s">
        <v>200</v>
      </c>
      <c r="B174" s="68" t="s">
        <v>644</v>
      </c>
      <c r="C174" s="68" t="s">
        <v>402</v>
      </c>
    </row>
    <row r="175" spans="1:3" ht="30" customHeight="1">
      <c r="A175" s="121" t="s">
        <v>9</v>
      </c>
      <c r="B175" s="67" t="s">
        <v>645</v>
      </c>
      <c r="C175" s="67" t="s">
        <v>403</v>
      </c>
    </row>
    <row r="176" spans="1:3" ht="30" customHeight="1">
      <c r="A176" s="122" t="s">
        <v>201</v>
      </c>
      <c r="B176" s="67" t="s">
        <v>646</v>
      </c>
      <c r="C176" s="67" t="s">
        <v>404</v>
      </c>
    </row>
    <row r="177" spans="1:3" ht="30" customHeight="1">
      <c r="A177" s="123" t="s">
        <v>202</v>
      </c>
      <c r="B177" s="68" t="s">
        <v>647</v>
      </c>
      <c r="C177" s="68" t="s">
        <v>405</v>
      </c>
    </row>
    <row r="178" spans="1:3" ht="30" customHeight="1">
      <c r="A178" s="123" t="s">
        <v>203</v>
      </c>
      <c r="B178" s="68" t="s">
        <v>648</v>
      </c>
      <c r="C178" s="68" t="s">
        <v>406</v>
      </c>
    </row>
    <row r="179" spans="1:3" ht="30" customHeight="1">
      <c r="A179" s="123" t="s">
        <v>204</v>
      </c>
      <c r="B179" s="68" t="s">
        <v>649</v>
      </c>
      <c r="C179" s="68" t="s">
        <v>407</v>
      </c>
    </row>
    <row r="180" spans="1:3" ht="30" customHeight="1">
      <c r="A180" s="123" t="s">
        <v>205</v>
      </c>
      <c r="B180" s="68" t="s">
        <v>650</v>
      </c>
      <c r="C180" s="68" t="s">
        <v>408</v>
      </c>
    </row>
    <row r="181" spans="1:3" ht="30" customHeight="1">
      <c r="A181" s="122" t="s">
        <v>206</v>
      </c>
      <c r="B181" s="67" t="s">
        <v>651</v>
      </c>
      <c r="C181" s="67" t="s">
        <v>409</v>
      </c>
    </row>
    <row r="182" spans="1:3" ht="30" customHeight="1">
      <c r="A182" s="123" t="s">
        <v>207</v>
      </c>
      <c r="B182" s="68" t="s">
        <v>652</v>
      </c>
      <c r="C182" s="68" t="s">
        <v>410</v>
      </c>
    </row>
    <row r="183" spans="1:3" ht="30" customHeight="1">
      <c r="A183" s="123" t="s">
        <v>208</v>
      </c>
      <c r="B183" s="68" t="s">
        <v>653</v>
      </c>
      <c r="C183" s="68" t="s">
        <v>411</v>
      </c>
    </row>
    <row r="184" spans="1:3" ht="30" customHeight="1">
      <c r="A184" s="123" t="s">
        <v>209</v>
      </c>
      <c r="B184" s="68" t="s">
        <v>654</v>
      </c>
      <c r="C184" s="68" t="s">
        <v>412</v>
      </c>
    </row>
    <row r="185" spans="1:3" ht="30" customHeight="1">
      <c r="A185" s="123" t="s">
        <v>210</v>
      </c>
      <c r="B185" s="68" t="s">
        <v>655</v>
      </c>
      <c r="C185" s="68" t="s">
        <v>413</v>
      </c>
    </row>
    <row r="186" spans="1:3" ht="30" customHeight="1">
      <c r="A186" s="122" t="s">
        <v>211</v>
      </c>
      <c r="B186" s="67" t="s">
        <v>656</v>
      </c>
      <c r="C186" s="67" t="s">
        <v>414</v>
      </c>
    </row>
    <row r="187" spans="1:3" ht="30" customHeight="1">
      <c r="A187" s="123" t="s">
        <v>212</v>
      </c>
      <c r="B187" s="68" t="s">
        <v>656</v>
      </c>
      <c r="C187" s="68" t="s">
        <v>414</v>
      </c>
    </row>
    <row r="188" spans="1:3" ht="30" customHeight="1">
      <c r="A188" s="122" t="s">
        <v>213</v>
      </c>
      <c r="B188" s="67" t="s">
        <v>657</v>
      </c>
      <c r="C188" s="67" t="s">
        <v>415</v>
      </c>
    </row>
    <row r="189" spans="1:3" ht="30" customHeight="1">
      <c r="A189" s="123" t="s">
        <v>214</v>
      </c>
      <c r="B189" s="68" t="s">
        <v>663</v>
      </c>
      <c r="C189" s="68" t="s">
        <v>416</v>
      </c>
    </row>
    <row r="190" spans="1:3" ht="30" customHeight="1">
      <c r="A190" s="123" t="s">
        <v>215</v>
      </c>
      <c r="B190" s="68" t="s">
        <v>662</v>
      </c>
      <c r="C190" s="68" t="s">
        <v>417</v>
      </c>
    </row>
    <row r="191" spans="1:3" ht="30" customHeight="1">
      <c r="A191" s="123" t="s">
        <v>216</v>
      </c>
      <c r="B191" s="68" t="s">
        <v>661</v>
      </c>
      <c r="C191" s="68" t="s">
        <v>418</v>
      </c>
    </row>
    <row r="192" spans="1:3" ht="30" customHeight="1">
      <c r="A192" s="123" t="s">
        <v>217</v>
      </c>
      <c r="B192" s="68" t="s">
        <v>660</v>
      </c>
      <c r="C192" s="68" t="s">
        <v>419</v>
      </c>
    </row>
    <row r="193" spans="1:3" ht="30" customHeight="1">
      <c r="A193" s="123" t="s">
        <v>218</v>
      </c>
      <c r="B193" s="68" t="s">
        <v>659</v>
      </c>
      <c r="C193" s="68" t="s">
        <v>420</v>
      </c>
    </row>
    <row r="194" spans="1:3" ht="30" customHeight="1">
      <c r="A194" s="123" t="s">
        <v>219</v>
      </c>
      <c r="B194" s="68" t="s">
        <v>658</v>
      </c>
      <c r="C194" s="68" t="s">
        <v>421</v>
      </c>
    </row>
    <row r="195" spans="1:3" ht="30" customHeight="1">
      <c r="A195" s="121" t="s">
        <v>10</v>
      </c>
      <c r="B195" s="67" t="s">
        <v>664</v>
      </c>
      <c r="C195" s="67" t="s">
        <v>422</v>
      </c>
    </row>
    <row r="196" spans="1:3" ht="30" customHeight="1">
      <c r="A196" s="122" t="s">
        <v>220</v>
      </c>
      <c r="B196" s="67" t="s">
        <v>671</v>
      </c>
      <c r="C196" s="67" t="s">
        <v>423</v>
      </c>
    </row>
    <row r="197" spans="1:3" ht="30" customHeight="1">
      <c r="A197" s="123" t="s">
        <v>221</v>
      </c>
      <c r="B197" s="68" t="s">
        <v>670</v>
      </c>
      <c r="C197" s="68" t="s">
        <v>424</v>
      </c>
    </row>
    <row r="198" spans="1:3" ht="30" customHeight="1">
      <c r="A198" s="123" t="s">
        <v>222</v>
      </c>
      <c r="B198" s="68" t="s">
        <v>669</v>
      </c>
      <c r="C198" s="68" t="s">
        <v>425</v>
      </c>
    </row>
    <row r="199" spans="1:3" ht="30" customHeight="1">
      <c r="A199" s="123" t="s">
        <v>223</v>
      </c>
      <c r="B199" s="68" t="s">
        <v>668</v>
      </c>
      <c r="C199" s="68" t="s">
        <v>426</v>
      </c>
    </row>
    <row r="200" spans="1:3" ht="30" customHeight="1">
      <c r="A200" s="123" t="s">
        <v>224</v>
      </c>
      <c r="B200" s="68" t="s">
        <v>667</v>
      </c>
      <c r="C200" s="68" t="s">
        <v>427</v>
      </c>
    </row>
    <row r="201" spans="1:3" ht="30" customHeight="1">
      <c r="A201" s="123" t="s">
        <v>225</v>
      </c>
      <c r="B201" s="68" t="s">
        <v>666</v>
      </c>
      <c r="C201" s="68" t="s">
        <v>428</v>
      </c>
    </row>
    <row r="202" spans="1:3" ht="30" customHeight="1">
      <c r="A202" s="123" t="s">
        <v>226</v>
      </c>
      <c r="B202" s="68" t="s">
        <v>665</v>
      </c>
      <c r="C202" s="68" t="s">
        <v>429</v>
      </c>
    </row>
    <row r="203" spans="1:3" ht="30" customHeight="1">
      <c r="A203" s="122" t="s">
        <v>227</v>
      </c>
      <c r="B203" s="67" t="s">
        <v>672</v>
      </c>
      <c r="C203" s="67" t="s">
        <v>430</v>
      </c>
    </row>
    <row r="204" spans="1:3" ht="30" customHeight="1">
      <c r="A204" s="123" t="s">
        <v>228</v>
      </c>
      <c r="B204" s="68" t="s">
        <v>673</v>
      </c>
      <c r="C204" s="68" t="s">
        <v>431</v>
      </c>
    </row>
    <row r="205" spans="1:3" ht="30" customHeight="1">
      <c r="A205" s="123" t="s">
        <v>229</v>
      </c>
      <c r="B205" s="68" t="s">
        <v>230</v>
      </c>
      <c r="C205" s="68" t="s">
        <v>432</v>
      </c>
    </row>
    <row r="206" spans="1:3" ht="30" customHeight="1">
      <c r="A206" s="123" t="s">
        <v>231</v>
      </c>
      <c r="B206" s="68" t="s">
        <v>679</v>
      </c>
      <c r="C206" s="68" t="s">
        <v>433</v>
      </c>
    </row>
    <row r="207" spans="1:3" ht="30" customHeight="1">
      <c r="A207" s="123" t="s">
        <v>232</v>
      </c>
      <c r="B207" s="68" t="s">
        <v>678</v>
      </c>
      <c r="C207" s="68" t="s">
        <v>434</v>
      </c>
    </row>
    <row r="208" spans="1:3" ht="30" customHeight="1">
      <c r="A208" s="123" t="s">
        <v>233</v>
      </c>
      <c r="B208" s="68" t="s">
        <v>677</v>
      </c>
      <c r="C208" s="68" t="s">
        <v>435</v>
      </c>
    </row>
    <row r="209" spans="1:3" ht="30" customHeight="1">
      <c r="A209" s="123" t="s">
        <v>234</v>
      </c>
      <c r="B209" s="68" t="s">
        <v>676</v>
      </c>
      <c r="C209" s="68" t="s">
        <v>436</v>
      </c>
    </row>
    <row r="210" spans="1:3" ht="30" customHeight="1">
      <c r="A210" s="123" t="s">
        <v>235</v>
      </c>
      <c r="B210" s="68" t="s">
        <v>675</v>
      </c>
      <c r="C210" s="68" t="s">
        <v>437</v>
      </c>
    </row>
    <row r="211" spans="1:3" ht="30" customHeight="1">
      <c r="A211" s="123" t="s">
        <v>236</v>
      </c>
      <c r="B211" s="68" t="s">
        <v>674</v>
      </c>
      <c r="C211" s="68" t="s">
        <v>438</v>
      </c>
    </row>
    <row r="212" spans="1:3" ht="30" customHeight="1">
      <c r="A212" s="122" t="s">
        <v>237</v>
      </c>
      <c r="B212" s="67" t="s">
        <v>680</v>
      </c>
      <c r="C212" s="67" t="s">
        <v>681</v>
      </c>
    </row>
    <row r="213" spans="1:3" ht="30" customHeight="1">
      <c r="A213" s="123" t="s">
        <v>238</v>
      </c>
      <c r="B213" s="68" t="s">
        <v>683</v>
      </c>
      <c r="C213" s="68" t="s">
        <v>439</v>
      </c>
    </row>
    <row r="214" spans="1:3" ht="30" customHeight="1">
      <c r="A214" s="123" t="s">
        <v>239</v>
      </c>
      <c r="B214" s="68" t="s">
        <v>684</v>
      </c>
      <c r="C214" s="68" t="s">
        <v>440</v>
      </c>
    </row>
    <row r="215" spans="1:3" ht="30" customHeight="1">
      <c r="A215" s="123" t="s">
        <v>240</v>
      </c>
      <c r="B215" s="68" t="s">
        <v>685</v>
      </c>
      <c r="C215" s="68" t="s">
        <v>441</v>
      </c>
    </row>
    <row r="216" spans="1:3" ht="30" customHeight="1">
      <c r="A216" s="123" t="s">
        <v>241</v>
      </c>
      <c r="B216" s="68" t="s">
        <v>686</v>
      </c>
      <c r="C216" s="68" t="s">
        <v>442</v>
      </c>
    </row>
    <row r="217" spans="1:3" ht="30" customHeight="1">
      <c r="A217" s="123" t="s">
        <v>242</v>
      </c>
      <c r="B217" s="68" t="s">
        <v>687</v>
      </c>
      <c r="C217" s="68" t="s">
        <v>682</v>
      </c>
    </row>
    <row r="218" spans="1:3" ht="51.75" customHeight="1">
      <c r="A218" s="121" t="s">
        <v>11</v>
      </c>
      <c r="B218" s="67" t="s">
        <v>688</v>
      </c>
      <c r="C218" s="67" t="s">
        <v>467</v>
      </c>
    </row>
    <row r="219" spans="1:3" ht="30" customHeight="1">
      <c r="A219" s="122" t="s">
        <v>243</v>
      </c>
      <c r="B219" s="67" t="s">
        <v>689</v>
      </c>
      <c r="C219" s="67" t="s">
        <v>443</v>
      </c>
    </row>
    <row r="220" spans="1:3" ht="30" customHeight="1">
      <c r="A220" s="123" t="s">
        <v>244</v>
      </c>
      <c r="B220" s="68" t="s">
        <v>689</v>
      </c>
      <c r="C220" s="68" t="s">
        <v>443</v>
      </c>
    </row>
    <row r="221" spans="1:3" ht="15" customHeight="1" thickBot="1"/>
    <row r="222" spans="1:3" ht="13.5" customHeight="1" thickTop="1">
      <c r="A222" s="16" t="str">
        <f>'Περιεχόμενα-Contents'!B11</f>
        <v>(Τελευταία Ενημέρωση/Last update 02/10/2023)</v>
      </c>
      <c r="B222" s="39"/>
      <c r="C222" s="39"/>
    </row>
    <row r="223" spans="1:3" ht="13.5" customHeight="1">
      <c r="A223" s="14" t="str">
        <f>'Περιεχόμενα-Contents'!B12</f>
        <v>COPYRIGHT ©: 2023 ΚΥΠΡΙΑΚΗ ΔΗΜΟΚΡΑΤΙΑ, ΣΤΑΤΙΣΤΙΚΗ ΥΠΗΡΕΣΙΑ/REPUBLIC OF CYPRUS, STATISTICAL SERVICE</v>
      </c>
    </row>
  </sheetData>
  <mergeCells count="4">
    <mergeCell ref="B5:B6"/>
    <mergeCell ref="C5:C6"/>
    <mergeCell ref="A1:C1"/>
    <mergeCell ref="A2:C2"/>
  </mergeCells>
  <printOptions horizontalCentered="1"/>
  <pageMargins left="0.15748031496062992" right="0.15748031496062992" top="0.59055118110236227" bottom="0.43307086614173229" header="0.39370078740157483" footer="0.23622047244094491"/>
  <pageSetup paperSize="9" scale="65" orientation="portrait" r:id="rId1"/>
  <headerFooter differentFirst="1">
    <oddHeader>&amp;L(συνέχεια)&amp;R(continued)</oddHeader>
    <oddFooter>&amp;C- &amp;P -</oddFooter>
    <firstFooter>&amp;L(συνεχίζεται)&amp;C- &amp;P - &amp;R(continued)</firstFooter>
  </headerFooter>
  <colBreaks count="1" manualBreakCount="1">
    <brk id="6" max="2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6"/>
  <sheetViews>
    <sheetView zoomScaleNormal="100" workbookViewId="0">
      <pane xSplit="1" ySplit="9" topLeftCell="B10" activePane="bottomRight" state="frozen"/>
      <selection activeCell="A153" sqref="A153"/>
      <selection pane="topRight" activeCell="A153" sqref="A153"/>
      <selection pane="bottomLeft" activeCell="A153" sqref="A153"/>
      <selection pane="bottomRight" activeCell="A2" sqref="A2"/>
    </sheetView>
  </sheetViews>
  <sheetFormatPr defaultRowHeight="12.75"/>
  <cols>
    <col min="1" max="1" width="17.85546875" style="3" customWidth="1"/>
    <col min="2" max="2" width="17.28515625" style="3" customWidth="1"/>
    <col min="3" max="3" width="17.42578125" style="3" customWidth="1"/>
    <col min="4" max="4" width="18.140625" style="3" customWidth="1"/>
    <col min="5" max="5" width="17.5703125" style="3" customWidth="1"/>
    <col min="6" max="6" width="20.5703125" style="3" customWidth="1"/>
    <col min="7" max="16384" width="9.140625" style="3"/>
  </cols>
  <sheetData>
    <row r="1" spans="1:6" ht="13.5" customHeight="1">
      <c r="A1" s="200" t="s">
        <v>465</v>
      </c>
      <c r="B1" s="200"/>
      <c r="C1" s="4"/>
      <c r="F1" s="89" t="s">
        <v>810</v>
      </c>
    </row>
    <row r="2" spans="1:6" ht="12.95" customHeight="1">
      <c r="A2" s="5"/>
      <c r="B2" s="4"/>
      <c r="C2" s="4"/>
      <c r="F2" s="89" t="s">
        <v>811</v>
      </c>
    </row>
    <row r="3" spans="1:6" ht="17.25" customHeight="1">
      <c r="A3" s="5"/>
      <c r="B3" s="4"/>
      <c r="C3" s="4"/>
      <c r="D3" s="4"/>
      <c r="E3" s="4"/>
      <c r="F3" s="4"/>
    </row>
    <row r="4" spans="1:6" s="6" customFormat="1" ht="51.75" customHeight="1">
      <c r="A4" s="197" t="s">
        <v>826</v>
      </c>
      <c r="B4" s="198"/>
      <c r="C4" s="198"/>
      <c r="D4" s="198"/>
      <c r="E4" s="198"/>
      <c r="F4" s="198"/>
    </row>
    <row r="5" spans="1:6" s="6" customFormat="1" ht="38.25" customHeight="1" thickBot="1">
      <c r="A5" s="199" t="s">
        <v>827</v>
      </c>
      <c r="B5" s="199"/>
      <c r="C5" s="199"/>
      <c r="D5" s="199"/>
      <c r="E5" s="199"/>
      <c r="F5" s="199"/>
    </row>
    <row r="6" spans="1:6" ht="15" customHeight="1" thickTop="1"/>
    <row r="7" spans="1:6" ht="57.75" customHeight="1">
      <c r="A7" s="145" t="s">
        <v>746</v>
      </c>
      <c r="B7" s="148" t="s">
        <v>748</v>
      </c>
      <c r="C7" s="148" t="s">
        <v>794</v>
      </c>
      <c r="D7" s="148" t="s">
        <v>751</v>
      </c>
      <c r="E7" s="148" t="s">
        <v>788</v>
      </c>
      <c r="F7" s="149" t="s">
        <v>785</v>
      </c>
    </row>
    <row r="8" spans="1:6" ht="41.25" customHeight="1">
      <c r="A8" s="146" t="s">
        <v>747</v>
      </c>
      <c r="B8" s="13" t="s">
        <v>446</v>
      </c>
      <c r="C8" s="13" t="s">
        <v>795</v>
      </c>
      <c r="D8" s="13" t="s">
        <v>796</v>
      </c>
      <c r="E8" s="13" t="s">
        <v>773</v>
      </c>
      <c r="F8" s="21" t="s">
        <v>797</v>
      </c>
    </row>
    <row r="9" spans="1:6" s="45" customFormat="1">
      <c r="A9" s="69"/>
      <c r="B9" s="88"/>
      <c r="C9" s="88"/>
      <c r="D9" s="88" t="s">
        <v>0</v>
      </c>
      <c r="E9" s="88" t="s">
        <v>447</v>
      </c>
      <c r="F9" s="152" t="s">
        <v>0</v>
      </c>
    </row>
    <row r="10" spans="1:6" ht="19.5" customHeight="1">
      <c r="A10" s="71" t="s">
        <v>3</v>
      </c>
      <c r="B10" s="78">
        <f>B11+B17+B20+B22+B29</f>
        <v>3251</v>
      </c>
      <c r="C10" s="79">
        <f>C11+C17+C20+C22+C29</f>
        <v>18196</v>
      </c>
      <c r="D10" s="79">
        <f>D11+D17+D20+D22+D29</f>
        <v>3700241</v>
      </c>
      <c r="E10" s="79">
        <f>E11+E17+E20+E22+E29</f>
        <v>811559</v>
      </c>
      <c r="F10" s="80">
        <f>F11+F17+F20+F22+F29</f>
        <v>45548</v>
      </c>
    </row>
    <row r="11" spans="1:6" ht="19.5" customHeight="1">
      <c r="A11" s="173" t="s">
        <v>46</v>
      </c>
      <c r="B11" s="174">
        <f>SUM(B12:B16)</f>
        <v>1992</v>
      </c>
      <c r="C11" s="175">
        <f>SUM(C12:C16)</f>
        <v>5304</v>
      </c>
      <c r="D11" s="175">
        <f>SUM(D12:D16)</f>
        <v>346796</v>
      </c>
      <c r="E11" s="175">
        <f>SUM(E12:E16)</f>
        <v>138606</v>
      </c>
      <c r="F11" s="176">
        <f>SUM(F12:F16)</f>
        <v>12785</v>
      </c>
    </row>
    <row r="12" spans="1:6" ht="19.5" customHeight="1">
      <c r="A12" s="70" t="s">
        <v>47</v>
      </c>
      <c r="B12" s="81">
        <v>14</v>
      </c>
      <c r="C12" s="82">
        <v>1277</v>
      </c>
      <c r="D12" s="82">
        <v>82369</v>
      </c>
      <c r="E12" s="82">
        <v>44824</v>
      </c>
      <c r="F12" s="83">
        <v>2111</v>
      </c>
    </row>
    <row r="13" spans="1:6" ht="19.5" customHeight="1">
      <c r="A13" s="70" t="s">
        <v>48</v>
      </c>
      <c r="B13" s="81">
        <v>1007</v>
      </c>
      <c r="C13" s="82">
        <v>1231</v>
      </c>
      <c r="D13" s="82">
        <v>30733</v>
      </c>
      <c r="E13" s="82">
        <v>15822</v>
      </c>
      <c r="F13" s="83">
        <v>1698</v>
      </c>
    </row>
    <row r="14" spans="1:6" ht="19.5" customHeight="1">
      <c r="A14" s="70" t="s">
        <v>49</v>
      </c>
      <c r="B14" s="81">
        <v>195</v>
      </c>
      <c r="C14" s="82">
        <v>662</v>
      </c>
      <c r="D14" s="82">
        <v>23915</v>
      </c>
      <c r="E14" s="82">
        <v>11062</v>
      </c>
      <c r="F14" s="83">
        <v>2930</v>
      </c>
    </row>
    <row r="15" spans="1:6" ht="19.5" customHeight="1">
      <c r="A15" s="70" t="s">
        <v>50</v>
      </c>
      <c r="B15" s="81">
        <v>755</v>
      </c>
      <c r="C15" s="82">
        <v>2077</v>
      </c>
      <c r="D15" s="82">
        <v>205821</v>
      </c>
      <c r="E15" s="82">
        <v>65472</v>
      </c>
      <c r="F15" s="84">
        <v>5968</v>
      </c>
    </row>
    <row r="16" spans="1:6" ht="19.5" customHeight="1">
      <c r="A16" s="70" t="s">
        <v>51</v>
      </c>
      <c r="B16" s="81">
        <v>21</v>
      </c>
      <c r="C16" s="82">
        <v>57</v>
      </c>
      <c r="D16" s="82">
        <v>3958</v>
      </c>
      <c r="E16" s="82">
        <v>1426</v>
      </c>
      <c r="F16" s="84">
        <v>78</v>
      </c>
    </row>
    <row r="17" spans="1:6" ht="19.5" customHeight="1">
      <c r="A17" s="173" t="s">
        <v>52</v>
      </c>
      <c r="B17" s="174">
        <f>SUM(B18:B19)</f>
        <v>74</v>
      </c>
      <c r="C17" s="175">
        <f>SUM(C18:C19)</f>
        <v>270</v>
      </c>
      <c r="D17" s="175">
        <f>SUM(D18:D19)</f>
        <v>64132</v>
      </c>
      <c r="E17" s="175">
        <f>SUM(E18:E19)</f>
        <v>19676</v>
      </c>
      <c r="F17" s="176">
        <f>SUM(F18:F19)</f>
        <v>-916</v>
      </c>
    </row>
    <row r="18" spans="1:6" ht="19.5" customHeight="1">
      <c r="A18" s="70" t="s">
        <v>53</v>
      </c>
      <c r="B18" s="81">
        <v>67</v>
      </c>
      <c r="C18" s="82">
        <v>179</v>
      </c>
      <c r="D18" s="82">
        <v>12112</v>
      </c>
      <c r="E18" s="82">
        <v>4674</v>
      </c>
      <c r="F18" s="84">
        <v>392</v>
      </c>
    </row>
    <row r="19" spans="1:6" ht="19.5" customHeight="1">
      <c r="A19" s="70" t="s">
        <v>54</v>
      </c>
      <c r="B19" s="81">
        <v>7</v>
      </c>
      <c r="C19" s="82">
        <v>91</v>
      </c>
      <c r="D19" s="82">
        <v>52020</v>
      </c>
      <c r="E19" s="82">
        <v>15002</v>
      </c>
      <c r="F19" s="84">
        <v>-1308</v>
      </c>
    </row>
    <row r="20" spans="1:6" ht="19.5" customHeight="1">
      <c r="A20" s="173" t="s">
        <v>55</v>
      </c>
      <c r="B20" s="174">
        <f>SUM(B21)</f>
        <v>3</v>
      </c>
      <c r="C20" s="175">
        <f>SUM(C21)</f>
        <v>137</v>
      </c>
      <c r="D20" s="175">
        <f>SUM(D21)</f>
        <v>19423</v>
      </c>
      <c r="E20" s="175">
        <f>SUM(E21)</f>
        <v>-6927</v>
      </c>
      <c r="F20" s="176">
        <f>SUM(F21)</f>
        <v>128</v>
      </c>
    </row>
    <row r="21" spans="1:6" ht="19.5" customHeight="1">
      <c r="A21" s="70" t="s">
        <v>56</v>
      </c>
      <c r="B21" s="81">
        <v>3</v>
      </c>
      <c r="C21" s="82">
        <v>137</v>
      </c>
      <c r="D21" s="82">
        <v>19423</v>
      </c>
      <c r="E21" s="82">
        <v>-6927</v>
      </c>
      <c r="F21" s="84">
        <v>128</v>
      </c>
    </row>
    <row r="22" spans="1:6" ht="19.5" customHeight="1">
      <c r="A22" s="173" t="s">
        <v>57</v>
      </c>
      <c r="B22" s="174">
        <f>SUM(B23:B28)</f>
        <v>847</v>
      </c>
      <c r="C22" s="175">
        <f>SUM(C23:C28)</f>
        <v>9869</v>
      </c>
      <c r="D22" s="175">
        <f>SUM(D23:D28)</f>
        <v>3163775</v>
      </c>
      <c r="E22" s="175">
        <f>SUM(E23:E28)</f>
        <v>600990</v>
      </c>
      <c r="F22" s="176">
        <f>SUM(F23:F28)</f>
        <v>30259</v>
      </c>
    </row>
    <row r="23" spans="1:6" ht="19.5" customHeight="1">
      <c r="A23" s="70" t="s">
        <v>58</v>
      </c>
      <c r="B23" s="81">
        <v>30</v>
      </c>
      <c r="C23" s="82">
        <v>313</v>
      </c>
      <c r="D23" s="82">
        <v>34830</v>
      </c>
      <c r="E23" s="82">
        <v>21794</v>
      </c>
      <c r="F23" s="84">
        <v>3465</v>
      </c>
    </row>
    <row r="24" spans="1:6" ht="19.5" customHeight="1">
      <c r="A24" s="70" t="s">
        <v>60</v>
      </c>
      <c r="B24" s="81">
        <v>110</v>
      </c>
      <c r="C24" s="82">
        <v>374</v>
      </c>
      <c r="D24" s="82">
        <v>17618</v>
      </c>
      <c r="E24" s="82">
        <v>10864</v>
      </c>
      <c r="F24" s="84">
        <v>366</v>
      </c>
    </row>
    <row r="25" spans="1:6" ht="19.5" customHeight="1">
      <c r="A25" s="70" t="s">
        <v>61</v>
      </c>
      <c r="B25" s="81">
        <v>30</v>
      </c>
      <c r="C25" s="82">
        <v>567</v>
      </c>
      <c r="D25" s="82">
        <v>128491</v>
      </c>
      <c r="E25" s="82">
        <v>53355</v>
      </c>
      <c r="F25" s="84">
        <v>6284</v>
      </c>
    </row>
    <row r="26" spans="1:6" ht="19.5" customHeight="1">
      <c r="A26" s="70" t="s">
        <v>62</v>
      </c>
      <c r="B26" s="81">
        <v>20</v>
      </c>
      <c r="C26" s="82">
        <v>1777</v>
      </c>
      <c r="D26" s="82">
        <v>205209</v>
      </c>
      <c r="E26" s="82">
        <v>92785</v>
      </c>
      <c r="F26" s="84">
        <v>14050</v>
      </c>
    </row>
    <row r="27" spans="1:6" ht="19.5" customHeight="1">
      <c r="A27" s="70" t="s">
        <v>63</v>
      </c>
      <c r="B27" s="81">
        <v>119</v>
      </c>
      <c r="C27" s="82">
        <v>372</v>
      </c>
      <c r="D27" s="82">
        <v>20974</v>
      </c>
      <c r="E27" s="82">
        <v>12175</v>
      </c>
      <c r="F27" s="84">
        <v>616</v>
      </c>
    </row>
    <row r="28" spans="1:6" ht="19.5" customHeight="1">
      <c r="A28" s="70" t="s">
        <v>64</v>
      </c>
      <c r="B28" s="81">
        <v>538</v>
      </c>
      <c r="C28" s="82">
        <v>6466</v>
      </c>
      <c r="D28" s="82">
        <v>2756653</v>
      </c>
      <c r="E28" s="82">
        <v>410017</v>
      </c>
      <c r="F28" s="84">
        <v>5478</v>
      </c>
    </row>
    <row r="29" spans="1:6" ht="19.5" customHeight="1">
      <c r="A29" s="173" t="s">
        <v>65</v>
      </c>
      <c r="B29" s="174">
        <f>SUM(B30:B31)</f>
        <v>335</v>
      </c>
      <c r="C29" s="175">
        <f>SUM(C30:C31)</f>
        <v>2616</v>
      </c>
      <c r="D29" s="175">
        <f>SUM(D30:D31)</f>
        <v>106115</v>
      </c>
      <c r="E29" s="175">
        <f>SUM(E30:E31)</f>
        <v>59214</v>
      </c>
      <c r="F29" s="176">
        <f>SUM(F30:F31)</f>
        <v>3292</v>
      </c>
    </row>
    <row r="30" spans="1:6" ht="19.5" customHeight="1">
      <c r="A30" s="70" t="s">
        <v>66</v>
      </c>
      <c r="B30" s="81">
        <v>1</v>
      </c>
      <c r="C30" s="82">
        <v>600</v>
      </c>
      <c r="D30" s="82">
        <v>24362</v>
      </c>
      <c r="E30" s="82">
        <v>16299</v>
      </c>
      <c r="F30" s="84">
        <v>356</v>
      </c>
    </row>
    <row r="31" spans="1:6" ht="19.5" customHeight="1">
      <c r="A31" s="70" t="s">
        <v>67</v>
      </c>
      <c r="B31" s="81">
        <v>334</v>
      </c>
      <c r="C31" s="82">
        <v>2016</v>
      </c>
      <c r="D31" s="82">
        <v>81753</v>
      </c>
      <c r="E31" s="82">
        <v>42915</v>
      </c>
      <c r="F31" s="84">
        <v>2936</v>
      </c>
    </row>
    <row r="32" spans="1:6" ht="19.5" customHeight="1">
      <c r="A32" s="72" t="s">
        <v>245</v>
      </c>
      <c r="B32" s="78">
        <f>B33+B37</f>
        <v>6174</v>
      </c>
      <c r="C32" s="79">
        <f>C33+C37</f>
        <v>45835</v>
      </c>
      <c r="D32" s="79">
        <f>D33+D37</f>
        <v>2109921</v>
      </c>
      <c r="E32" s="79">
        <f>E33+E37</f>
        <v>943790</v>
      </c>
      <c r="F32" s="80">
        <f>F33+F37</f>
        <v>161375</v>
      </c>
    </row>
    <row r="33" spans="1:6" ht="19.5" customHeight="1">
      <c r="A33" s="173" t="s">
        <v>246</v>
      </c>
      <c r="B33" s="174">
        <f>SUM(B34:B36)</f>
        <v>701</v>
      </c>
      <c r="C33" s="175">
        <f>SUM(C34:C36)</f>
        <v>20333</v>
      </c>
      <c r="D33" s="175">
        <f>SUM(D34:D36)</f>
        <v>953778</v>
      </c>
      <c r="E33" s="175">
        <f>SUM(E34:E36)</f>
        <v>507926</v>
      </c>
      <c r="F33" s="176">
        <f>SUM(F34:F36)</f>
        <v>116752</v>
      </c>
    </row>
    <row r="34" spans="1:6" ht="19.5" customHeight="1">
      <c r="A34" s="70" t="s">
        <v>248</v>
      </c>
      <c r="B34" s="81">
        <v>442</v>
      </c>
      <c r="C34" s="82">
        <v>19713</v>
      </c>
      <c r="D34" s="82">
        <v>894403</v>
      </c>
      <c r="E34" s="82">
        <v>480873</v>
      </c>
      <c r="F34" s="84">
        <v>113171</v>
      </c>
    </row>
    <row r="35" spans="1:6" ht="19.5" customHeight="1">
      <c r="A35" s="70" t="s">
        <v>249</v>
      </c>
      <c r="B35" s="81">
        <v>241</v>
      </c>
      <c r="C35" s="82">
        <v>574</v>
      </c>
      <c r="D35" s="82">
        <v>50026</v>
      </c>
      <c r="E35" s="82">
        <v>20437</v>
      </c>
      <c r="F35" s="84">
        <v>679</v>
      </c>
    </row>
    <row r="36" spans="1:6" ht="19.5" customHeight="1">
      <c r="A36" s="70" t="s">
        <v>836</v>
      </c>
      <c r="B36" s="81">
        <v>18</v>
      </c>
      <c r="C36" s="82">
        <v>46</v>
      </c>
      <c r="D36" s="82">
        <v>9349</v>
      </c>
      <c r="E36" s="82">
        <v>6616</v>
      </c>
      <c r="F36" s="84">
        <v>2902</v>
      </c>
    </row>
    <row r="37" spans="1:6" ht="19.5" customHeight="1">
      <c r="A37" s="173" t="s">
        <v>252</v>
      </c>
      <c r="B37" s="174">
        <f>SUM(B38:B41)</f>
        <v>5473</v>
      </c>
      <c r="C37" s="175">
        <f>SUM(C38:C41)</f>
        <v>25502</v>
      </c>
      <c r="D37" s="175">
        <f>SUM(D38:D41)</f>
        <v>1156143</v>
      </c>
      <c r="E37" s="175">
        <f>SUM(E38:E41)</f>
        <v>435864</v>
      </c>
      <c r="F37" s="176">
        <f>SUM(F38:F41)</f>
        <v>44623</v>
      </c>
    </row>
    <row r="38" spans="1:6" ht="19.5" customHeight="1">
      <c r="A38" s="70" t="s">
        <v>253</v>
      </c>
      <c r="B38" s="81">
        <v>3096</v>
      </c>
      <c r="C38" s="82">
        <v>17536</v>
      </c>
      <c r="D38" s="82">
        <v>800020</v>
      </c>
      <c r="E38" s="82">
        <v>309727</v>
      </c>
      <c r="F38" s="84">
        <v>39621</v>
      </c>
    </row>
    <row r="39" spans="1:6" ht="19.5" customHeight="1">
      <c r="A39" s="70" t="s">
        <v>254</v>
      </c>
      <c r="B39" s="81">
        <v>64</v>
      </c>
      <c r="C39" s="82">
        <v>174</v>
      </c>
      <c r="D39" s="82">
        <v>10858</v>
      </c>
      <c r="E39" s="82">
        <v>3616</v>
      </c>
      <c r="F39" s="84">
        <v>281</v>
      </c>
    </row>
    <row r="40" spans="1:6" ht="19.5" customHeight="1">
      <c r="A40" s="70" t="s">
        <v>255</v>
      </c>
      <c r="B40" s="81">
        <v>557</v>
      </c>
      <c r="C40" s="82">
        <v>900</v>
      </c>
      <c r="D40" s="82">
        <v>52699</v>
      </c>
      <c r="E40" s="82">
        <v>15436</v>
      </c>
      <c r="F40" s="84">
        <v>-467</v>
      </c>
    </row>
    <row r="41" spans="1:6" ht="19.5" customHeight="1">
      <c r="A41" s="70" t="s">
        <v>256</v>
      </c>
      <c r="B41" s="81">
        <v>1756</v>
      </c>
      <c r="C41" s="82">
        <v>6892</v>
      </c>
      <c r="D41" s="82">
        <v>292566</v>
      </c>
      <c r="E41" s="82">
        <v>107085</v>
      </c>
      <c r="F41" s="84">
        <v>5188</v>
      </c>
    </row>
    <row r="42" spans="1:6" ht="19.5" customHeight="1">
      <c r="A42" s="72" t="s">
        <v>4</v>
      </c>
      <c r="B42" s="78">
        <f>B43+B51+B57+B60+B65+B70</f>
        <v>2893</v>
      </c>
      <c r="C42" s="79">
        <f>C43+C51+C57+C60+C65+C70</f>
        <v>16382</v>
      </c>
      <c r="D42" s="79">
        <f>D43+D51+D57+D60+D65+D70</f>
        <v>7471908</v>
      </c>
      <c r="E42" s="79">
        <f>E43+E51+E57+E60+E65+E70</f>
        <v>1997856</v>
      </c>
      <c r="F42" s="80">
        <f>F43+F51+F57+F60+F65+F70</f>
        <v>391571</v>
      </c>
    </row>
    <row r="43" spans="1:6" ht="19.5" customHeight="1">
      <c r="A43" s="173" t="s">
        <v>68</v>
      </c>
      <c r="B43" s="174">
        <f>SUM(B44:B50)</f>
        <v>202</v>
      </c>
      <c r="C43" s="175">
        <f>SUM(C44:C50)</f>
        <v>2161</v>
      </c>
      <c r="D43" s="175">
        <f>SUM(D44:D50)</f>
        <v>2802353</v>
      </c>
      <c r="E43" s="175">
        <f>SUM(E44:E50)</f>
        <v>726345</v>
      </c>
      <c r="F43" s="176">
        <f>SUM(F44:F50)</f>
        <v>114246</v>
      </c>
    </row>
    <row r="44" spans="1:6" ht="19.5" customHeight="1">
      <c r="A44" s="70" t="s">
        <v>69</v>
      </c>
      <c r="B44" s="81">
        <v>25</v>
      </c>
      <c r="C44" s="82">
        <v>36</v>
      </c>
      <c r="D44" s="82">
        <v>1965</v>
      </c>
      <c r="E44" s="82">
        <v>473</v>
      </c>
      <c r="F44" s="84">
        <v>24</v>
      </c>
    </row>
    <row r="45" spans="1:6" ht="19.5" customHeight="1">
      <c r="A45" s="70" t="s">
        <v>70</v>
      </c>
      <c r="B45" s="81">
        <v>7</v>
      </c>
      <c r="C45" s="82">
        <v>16</v>
      </c>
      <c r="D45" s="82">
        <v>525</v>
      </c>
      <c r="E45" s="82">
        <v>311</v>
      </c>
      <c r="F45" s="84">
        <v>6</v>
      </c>
    </row>
    <row r="46" spans="1:6" ht="19.5" customHeight="1">
      <c r="A46" s="70" t="s">
        <v>71</v>
      </c>
      <c r="B46" s="81">
        <v>8</v>
      </c>
      <c r="C46" s="82">
        <v>261</v>
      </c>
      <c r="D46" s="82">
        <v>15983</v>
      </c>
      <c r="E46" s="82">
        <v>7702</v>
      </c>
      <c r="F46" s="84">
        <v>38</v>
      </c>
    </row>
    <row r="47" spans="1:6" ht="19.5" customHeight="1">
      <c r="A47" s="70" t="s">
        <v>72</v>
      </c>
      <c r="B47" s="81">
        <v>37</v>
      </c>
      <c r="C47" s="82">
        <v>170</v>
      </c>
      <c r="D47" s="82">
        <v>9315</v>
      </c>
      <c r="E47" s="82">
        <v>4127</v>
      </c>
      <c r="F47" s="84">
        <v>-161</v>
      </c>
    </row>
    <row r="48" spans="1:6" ht="19.5" customHeight="1">
      <c r="A48" s="70" t="s">
        <v>73</v>
      </c>
      <c r="B48" s="81">
        <v>17</v>
      </c>
      <c r="C48" s="82">
        <v>25</v>
      </c>
      <c r="D48" s="82">
        <v>1692</v>
      </c>
      <c r="E48" s="82">
        <v>908</v>
      </c>
      <c r="F48" s="84">
        <v>4</v>
      </c>
    </row>
    <row r="49" spans="1:6" ht="19.5" customHeight="1">
      <c r="A49" s="70" t="s">
        <v>74</v>
      </c>
      <c r="B49" s="81">
        <v>35</v>
      </c>
      <c r="C49" s="82">
        <v>740</v>
      </c>
      <c r="D49" s="82">
        <v>2486487</v>
      </c>
      <c r="E49" s="82">
        <v>584317</v>
      </c>
      <c r="F49" s="84">
        <v>95225</v>
      </c>
    </row>
    <row r="50" spans="1:6" ht="19.5" customHeight="1">
      <c r="A50" s="70" t="s">
        <v>75</v>
      </c>
      <c r="B50" s="81">
        <v>73</v>
      </c>
      <c r="C50" s="82">
        <v>913</v>
      </c>
      <c r="D50" s="82">
        <v>286386</v>
      </c>
      <c r="E50" s="82">
        <v>128507</v>
      </c>
      <c r="F50" s="84">
        <v>19110</v>
      </c>
    </row>
    <row r="51" spans="1:6" ht="19.5" customHeight="1">
      <c r="A51" s="173" t="s">
        <v>76</v>
      </c>
      <c r="B51" s="174">
        <f>SUM(B52:B56)</f>
        <v>205</v>
      </c>
      <c r="C51" s="175">
        <f>SUM(C52:C56)</f>
        <v>706</v>
      </c>
      <c r="D51" s="175">
        <f>SUM(D52:D56)</f>
        <v>82908</v>
      </c>
      <c r="E51" s="175">
        <f>SUM(E52:E56)</f>
        <v>44022</v>
      </c>
      <c r="F51" s="176">
        <f>SUM(F52:F56)</f>
        <v>15761</v>
      </c>
    </row>
    <row r="52" spans="1:6" ht="19.5" customHeight="1">
      <c r="A52" s="70" t="s">
        <v>77</v>
      </c>
      <c r="B52" s="81">
        <v>154</v>
      </c>
      <c r="C52" s="82">
        <v>538</v>
      </c>
      <c r="D52" s="82">
        <v>37391</v>
      </c>
      <c r="E52" s="82">
        <v>16252</v>
      </c>
      <c r="F52" s="84">
        <v>1395</v>
      </c>
    </row>
    <row r="53" spans="1:6" ht="19.5" customHeight="1">
      <c r="A53" s="70" t="s">
        <v>78</v>
      </c>
      <c r="B53" s="81">
        <v>19</v>
      </c>
      <c r="C53" s="82">
        <v>30</v>
      </c>
      <c r="D53" s="82">
        <v>920</v>
      </c>
      <c r="E53" s="82">
        <v>635</v>
      </c>
      <c r="F53" s="84">
        <v>7</v>
      </c>
    </row>
    <row r="54" spans="1:6" ht="19.5" customHeight="1">
      <c r="A54" s="70" t="s">
        <v>79</v>
      </c>
      <c r="B54" s="81">
        <v>10</v>
      </c>
      <c r="C54" s="82">
        <v>23</v>
      </c>
      <c r="D54" s="82">
        <v>39580</v>
      </c>
      <c r="E54" s="82">
        <v>24709</v>
      </c>
      <c r="F54" s="84">
        <v>14325</v>
      </c>
    </row>
    <row r="55" spans="1:6" ht="19.5" customHeight="1">
      <c r="A55" s="70" t="s">
        <v>80</v>
      </c>
      <c r="B55" s="81">
        <v>5</v>
      </c>
      <c r="C55" s="82">
        <v>95</v>
      </c>
      <c r="D55" s="82">
        <v>4614</v>
      </c>
      <c r="E55" s="82">
        <v>2179</v>
      </c>
      <c r="F55" s="84">
        <v>16</v>
      </c>
    </row>
    <row r="56" spans="1:6" ht="19.5" customHeight="1">
      <c r="A56" s="70" t="s">
        <v>81</v>
      </c>
      <c r="B56" s="81">
        <v>17</v>
      </c>
      <c r="C56" s="82">
        <v>20</v>
      </c>
      <c r="D56" s="82">
        <v>403</v>
      </c>
      <c r="E56" s="82">
        <v>247</v>
      </c>
      <c r="F56" s="84">
        <v>18</v>
      </c>
    </row>
    <row r="57" spans="1:6" ht="19.5" customHeight="1">
      <c r="A57" s="173" t="s">
        <v>82</v>
      </c>
      <c r="B57" s="174">
        <f>SUM(B58:B59)</f>
        <v>48</v>
      </c>
      <c r="C57" s="175">
        <f>SUM(C58:C59)</f>
        <v>739</v>
      </c>
      <c r="D57" s="175">
        <f>SUM(D58:D59)</f>
        <v>56412</v>
      </c>
      <c r="E57" s="175">
        <f>SUM(E58:E59)</f>
        <v>28423</v>
      </c>
      <c r="F57" s="176">
        <f>SUM(F58:F59)</f>
        <v>8231</v>
      </c>
    </row>
    <row r="58" spans="1:6" ht="19.5" customHeight="1">
      <c r="A58" s="70" t="s">
        <v>83</v>
      </c>
      <c r="B58" s="81">
        <v>31</v>
      </c>
      <c r="C58" s="82">
        <v>192</v>
      </c>
      <c r="D58" s="82">
        <v>9117</v>
      </c>
      <c r="E58" s="82">
        <v>3430</v>
      </c>
      <c r="F58" s="84">
        <v>275</v>
      </c>
    </row>
    <row r="59" spans="1:6" ht="19.5" customHeight="1">
      <c r="A59" s="70" t="s">
        <v>84</v>
      </c>
      <c r="B59" s="81">
        <v>17</v>
      </c>
      <c r="C59" s="82">
        <v>547</v>
      </c>
      <c r="D59" s="82">
        <v>47295</v>
      </c>
      <c r="E59" s="82">
        <v>24993</v>
      </c>
      <c r="F59" s="84">
        <v>7956</v>
      </c>
    </row>
    <row r="60" spans="1:6" ht="19.5" customHeight="1">
      <c r="A60" s="173" t="s">
        <v>86</v>
      </c>
      <c r="B60" s="174">
        <f>SUM(B61:B64)</f>
        <v>246</v>
      </c>
      <c r="C60" s="175">
        <f>SUM(C61:C64)</f>
        <v>3987</v>
      </c>
      <c r="D60" s="175">
        <f>SUM(D61:D64)</f>
        <v>801424</v>
      </c>
      <c r="E60" s="175">
        <f>SUM(E61:E64)</f>
        <v>411886</v>
      </c>
      <c r="F60" s="176">
        <f>SUM(F61:F64)</f>
        <v>97329</v>
      </c>
    </row>
    <row r="61" spans="1:6" ht="19.5" customHeight="1">
      <c r="A61" s="70" t="s">
        <v>88</v>
      </c>
      <c r="B61" s="81">
        <v>1</v>
      </c>
      <c r="C61" s="82">
        <v>2150</v>
      </c>
      <c r="D61" s="82">
        <v>364267</v>
      </c>
      <c r="E61" s="82">
        <v>240679</v>
      </c>
      <c r="F61" s="84">
        <v>36600</v>
      </c>
    </row>
    <row r="62" spans="1:6" ht="19.5" customHeight="1">
      <c r="A62" s="70" t="s">
        <v>89</v>
      </c>
      <c r="B62" s="81">
        <v>155</v>
      </c>
      <c r="C62" s="82">
        <v>293</v>
      </c>
      <c r="D62" s="82">
        <v>12401</v>
      </c>
      <c r="E62" s="82">
        <v>5132</v>
      </c>
      <c r="F62" s="84">
        <v>369</v>
      </c>
    </row>
    <row r="63" spans="1:6" ht="19.5" customHeight="1">
      <c r="A63" s="70" t="s">
        <v>91</v>
      </c>
      <c r="B63" s="81">
        <v>22</v>
      </c>
      <c r="C63" s="82">
        <v>165</v>
      </c>
      <c r="D63" s="82">
        <v>130027</v>
      </c>
      <c r="E63" s="82">
        <v>37589</v>
      </c>
      <c r="F63" s="84">
        <v>6448</v>
      </c>
    </row>
    <row r="64" spans="1:6" ht="19.5" customHeight="1">
      <c r="A64" s="70" t="s">
        <v>93</v>
      </c>
      <c r="B64" s="81">
        <v>68</v>
      </c>
      <c r="C64" s="82">
        <v>1379</v>
      </c>
      <c r="D64" s="82">
        <v>294729</v>
      </c>
      <c r="E64" s="82">
        <v>128486</v>
      </c>
      <c r="F64" s="84">
        <v>53912</v>
      </c>
    </row>
    <row r="65" spans="1:6" ht="19.5" customHeight="1">
      <c r="A65" s="173" t="s">
        <v>94</v>
      </c>
      <c r="B65" s="174">
        <f>SUM(B66:B69)</f>
        <v>2075</v>
      </c>
      <c r="C65" s="175">
        <f>SUM(C66:C69)</f>
        <v>7914</v>
      </c>
      <c r="D65" s="175">
        <f>SUM(D66:D69)</f>
        <v>3590621</v>
      </c>
      <c r="E65" s="175">
        <f>SUM(E66:E69)</f>
        <v>744965</v>
      </c>
      <c r="F65" s="176">
        <f>SUM(F66:F69)</f>
        <v>153258</v>
      </c>
    </row>
    <row r="66" spans="1:6" ht="19.5" customHeight="1">
      <c r="A66" s="70" t="s">
        <v>95</v>
      </c>
      <c r="B66" s="81">
        <v>1361</v>
      </c>
      <c r="C66" s="82">
        <v>5872</v>
      </c>
      <c r="D66" s="82">
        <v>3423681</v>
      </c>
      <c r="E66" s="82">
        <v>660872</v>
      </c>
      <c r="F66" s="84">
        <v>149896</v>
      </c>
    </row>
    <row r="67" spans="1:6" ht="19.5" customHeight="1">
      <c r="A67" s="70" t="s">
        <v>96</v>
      </c>
      <c r="B67" s="81">
        <v>325</v>
      </c>
      <c r="C67" s="82">
        <v>1035</v>
      </c>
      <c r="D67" s="82">
        <v>121075</v>
      </c>
      <c r="E67" s="82">
        <v>57733</v>
      </c>
      <c r="F67" s="84">
        <v>1939</v>
      </c>
    </row>
    <row r="68" spans="1:6" ht="19.5" customHeight="1">
      <c r="A68" s="70" t="s">
        <v>97</v>
      </c>
      <c r="B68" s="81">
        <v>111</v>
      </c>
      <c r="C68" s="82">
        <v>263</v>
      </c>
      <c r="D68" s="82">
        <v>6567</v>
      </c>
      <c r="E68" s="82">
        <v>3708</v>
      </c>
      <c r="F68" s="84">
        <v>50</v>
      </c>
    </row>
    <row r="69" spans="1:6" ht="19.5" customHeight="1">
      <c r="A69" s="70" t="s">
        <v>98</v>
      </c>
      <c r="B69" s="81">
        <v>278</v>
      </c>
      <c r="C69" s="82">
        <v>744</v>
      </c>
      <c r="D69" s="82">
        <v>39298</v>
      </c>
      <c r="E69" s="82">
        <v>22652</v>
      </c>
      <c r="F69" s="84">
        <v>1373</v>
      </c>
    </row>
    <row r="70" spans="1:6" ht="19.5" customHeight="1">
      <c r="A70" s="173" t="s">
        <v>99</v>
      </c>
      <c r="B70" s="174">
        <f>SUM(B71:B74)</f>
        <v>117</v>
      </c>
      <c r="C70" s="175">
        <f>SUM(C71:C74)</f>
        <v>875</v>
      </c>
      <c r="D70" s="175">
        <f>SUM(D71:D74)</f>
        <v>138190</v>
      </c>
      <c r="E70" s="175">
        <f>SUM(E71:E74)</f>
        <v>42215</v>
      </c>
      <c r="F70" s="176">
        <f>SUM(F71:F74)</f>
        <v>2746</v>
      </c>
    </row>
    <row r="71" spans="1:6" ht="19.5" customHeight="1">
      <c r="A71" s="70" t="s">
        <v>100</v>
      </c>
      <c r="B71" s="81">
        <v>62</v>
      </c>
      <c r="C71" s="82">
        <v>387</v>
      </c>
      <c r="D71" s="82">
        <v>99288</v>
      </c>
      <c r="E71" s="82">
        <v>26118</v>
      </c>
      <c r="F71" s="84">
        <v>1908</v>
      </c>
    </row>
    <row r="72" spans="1:6" ht="19.5" customHeight="1">
      <c r="A72" s="70" t="s">
        <v>101</v>
      </c>
      <c r="B72" s="81">
        <v>39</v>
      </c>
      <c r="C72" s="82">
        <v>361</v>
      </c>
      <c r="D72" s="82">
        <v>30245</v>
      </c>
      <c r="E72" s="82">
        <v>9941</v>
      </c>
      <c r="F72" s="84">
        <v>754</v>
      </c>
    </row>
    <row r="73" spans="1:6" ht="19.5" customHeight="1">
      <c r="A73" s="70" t="s">
        <v>102</v>
      </c>
      <c r="B73" s="81">
        <v>4</v>
      </c>
      <c r="C73" s="82">
        <v>95</v>
      </c>
      <c r="D73" s="82">
        <v>7306</v>
      </c>
      <c r="E73" s="82">
        <v>5415</v>
      </c>
      <c r="F73" s="84">
        <v>15</v>
      </c>
    </row>
    <row r="74" spans="1:6" ht="19.5" customHeight="1">
      <c r="A74" s="70" t="s">
        <v>103</v>
      </c>
      <c r="B74" s="81">
        <v>12</v>
      </c>
      <c r="C74" s="82">
        <v>32</v>
      </c>
      <c r="D74" s="82">
        <v>1351</v>
      </c>
      <c r="E74" s="82">
        <v>741</v>
      </c>
      <c r="F74" s="84">
        <v>69</v>
      </c>
    </row>
    <row r="75" spans="1:6" ht="19.5" customHeight="1">
      <c r="A75" s="72" t="s">
        <v>1</v>
      </c>
      <c r="B75" s="78">
        <f>B76</f>
        <v>1453</v>
      </c>
      <c r="C75" s="79">
        <f>C76</f>
        <v>3402</v>
      </c>
      <c r="D75" s="79">
        <f>D76</f>
        <v>262661</v>
      </c>
      <c r="E75" s="79">
        <f>E76</f>
        <v>161533</v>
      </c>
      <c r="F75" s="80">
        <f>F76</f>
        <v>10653</v>
      </c>
    </row>
    <row r="76" spans="1:6" ht="19.5" customHeight="1">
      <c r="A76" s="173" t="s">
        <v>104</v>
      </c>
      <c r="B76" s="174">
        <f>SUM(B77:B80)</f>
        <v>1453</v>
      </c>
      <c r="C76" s="175">
        <f>SUM(C77:C80)</f>
        <v>3402</v>
      </c>
      <c r="D76" s="175">
        <f>SUM(D77:D80)</f>
        <v>262661</v>
      </c>
      <c r="E76" s="175">
        <f>SUM(E77:E80)</f>
        <v>161533</v>
      </c>
      <c r="F76" s="176">
        <f>SUM(F77:F80)</f>
        <v>10653</v>
      </c>
    </row>
    <row r="77" spans="1:6" ht="19.5" customHeight="1">
      <c r="A77" s="70" t="s">
        <v>106</v>
      </c>
      <c r="B77" s="81">
        <v>160</v>
      </c>
      <c r="C77" s="82">
        <v>223</v>
      </c>
      <c r="D77" s="82">
        <v>13317</v>
      </c>
      <c r="E77" s="82">
        <v>7403</v>
      </c>
      <c r="F77" s="84">
        <v>81</v>
      </c>
    </row>
    <row r="78" spans="1:6" ht="19.5" customHeight="1">
      <c r="A78" s="70" t="s">
        <v>107</v>
      </c>
      <c r="B78" s="81">
        <v>418</v>
      </c>
      <c r="C78" s="82">
        <v>741</v>
      </c>
      <c r="D78" s="82">
        <v>104797</v>
      </c>
      <c r="E78" s="82">
        <v>72785</v>
      </c>
      <c r="F78" s="84">
        <v>10532</v>
      </c>
    </row>
    <row r="79" spans="1:6" ht="19.5" customHeight="1">
      <c r="A79" s="70" t="s">
        <v>108</v>
      </c>
      <c r="B79" s="81">
        <v>573</v>
      </c>
      <c r="C79" s="82">
        <v>1681</v>
      </c>
      <c r="D79" s="82">
        <v>80865</v>
      </c>
      <c r="E79" s="82">
        <v>47977</v>
      </c>
      <c r="F79" s="84">
        <v>-660</v>
      </c>
    </row>
    <row r="80" spans="1:6" ht="19.5" customHeight="1">
      <c r="A80" s="70" t="s">
        <v>109</v>
      </c>
      <c r="B80" s="81">
        <v>302</v>
      </c>
      <c r="C80" s="82">
        <v>757</v>
      </c>
      <c r="D80" s="82">
        <v>63682</v>
      </c>
      <c r="E80" s="82">
        <v>33368</v>
      </c>
      <c r="F80" s="84">
        <v>700</v>
      </c>
    </row>
    <row r="81" spans="1:6" ht="19.5" customHeight="1">
      <c r="A81" s="72" t="s">
        <v>5</v>
      </c>
      <c r="B81" s="78">
        <f>B82+B85+B89+B93+B97+B102</f>
        <v>11154</v>
      </c>
      <c r="C81" s="79">
        <f>C82+C85+C89+C93+C97+C102</f>
        <v>35381</v>
      </c>
      <c r="D81" s="79">
        <f>D82+D85+D89+D93+D97+D102</f>
        <v>3090162</v>
      </c>
      <c r="E81" s="79">
        <f>E82+E85+E89+E93+E97+E102</f>
        <v>1564585</v>
      </c>
      <c r="F81" s="80">
        <f>F82+F85+F89+F93+F97+F102</f>
        <v>23094</v>
      </c>
    </row>
    <row r="82" spans="1:6" ht="19.5" customHeight="1">
      <c r="A82" s="173" t="s">
        <v>110</v>
      </c>
      <c r="B82" s="174">
        <f>SUM(B83:B84)</f>
        <v>2691</v>
      </c>
      <c r="C82" s="175">
        <f>SUM(C83:C84)</f>
        <v>15084</v>
      </c>
      <c r="D82" s="175">
        <f>SUM(D83:D84)</f>
        <v>981415</v>
      </c>
      <c r="E82" s="175">
        <f>SUM(E83:E84)</f>
        <v>761008</v>
      </c>
      <c r="F82" s="176">
        <f>SUM(F83:F84)</f>
        <v>9823</v>
      </c>
    </row>
    <row r="83" spans="1:6" ht="19.5" customHeight="1">
      <c r="A83" s="70" t="s">
        <v>111</v>
      </c>
      <c r="B83" s="81">
        <v>1444</v>
      </c>
      <c r="C83" s="82">
        <v>5290</v>
      </c>
      <c r="D83" s="82">
        <v>381345</v>
      </c>
      <c r="E83" s="82">
        <v>293322</v>
      </c>
      <c r="F83" s="84">
        <v>3154</v>
      </c>
    </row>
    <row r="84" spans="1:6" ht="19.5" customHeight="1">
      <c r="A84" s="70" t="s">
        <v>112</v>
      </c>
      <c r="B84" s="81">
        <v>1247</v>
      </c>
      <c r="C84" s="82">
        <v>9794</v>
      </c>
      <c r="D84" s="82">
        <v>600070</v>
      </c>
      <c r="E84" s="82">
        <v>467686</v>
      </c>
      <c r="F84" s="84">
        <v>6669</v>
      </c>
    </row>
    <row r="85" spans="1:6" ht="19.5" customHeight="1">
      <c r="A85" s="173" t="s">
        <v>113</v>
      </c>
      <c r="B85" s="174">
        <f>SUM(B86:B88)</f>
        <v>3785</v>
      </c>
      <c r="C85" s="175">
        <f>SUM(C86:C88)</f>
        <v>9910</v>
      </c>
      <c r="D85" s="175">
        <f>SUM(D86:D88)</f>
        <v>809478</v>
      </c>
      <c r="E85" s="175">
        <f>SUM(E86:E88)</f>
        <v>388050</v>
      </c>
      <c r="F85" s="176">
        <f>SUM(F86:F88)</f>
        <v>7444</v>
      </c>
    </row>
    <row r="86" spans="1:6" ht="19.5" customHeight="1">
      <c r="A86" s="70" t="s">
        <v>114</v>
      </c>
      <c r="B86" s="81">
        <v>454</v>
      </c>
      <c r="C86" s="82">
        <v>2143</v>
      </c>
      <c r="D86" s="82">
        <v>245602</v>
      </c>
      <c r="E86" s="82">
        <v>98938</v>
      </c>
      <c r="F86" s="84">
        <v>2514</v>
      </c>
    </row>
    <row r="87" spans="1:6" ht="19.5" customHeight="1">
      <c r="A87" s="70" t="s">
        <v>115</v>
      </c>
      <c r="B87" s="81">
        <v>38</v>
      </c>
      <c r="C87" s="82">
        <v>123</v>
      </c>
      <c r="D87" s="82">
        <v>9799</v>
      </c>
      <c r="E87" s="82">
        <v>4829</v>
      </c>
      <c r="F87" s="84">
        <v>197</v>
      </c>
    </row>
    <row r="88" spans="1:6" ht="19.5" customHeight="1">
      <c r="A88" s="70" t="s">
        <v>116</v>
      </c>
      <c r="B88" s="81">
        <v>3293</v>
      </c>
      <c r="C88" s="82">
        <v>7644</v>
      </c>
      <c r="D88" s="82">
        <v>554077</v>
      </c>
      <c r="E88" s="82">
        <v>284283</v>
      </c>
      <c r="F88" s="84">
        <v>4733</v>
      </c>
    </row>
    <row r="89" spans="1:6" ht="19.5" customHeight="1">
      <c r="A89" s="173" t="s">
        <v>117</v>
      </c>
      <c r="B89" s="174">
        <f>SUM(B90:B92)</f>
        <v>2020</v>
      </c>
      <c r="C89" s="175">
        <f>SUM(C90:C92)</f>
        <v>4438</v>
      </c>
      <c r="D89" s="175">
        <f>SUM(D90:D92)</f>
        <v>180250</v>
      </c>
      <c r="E89" s="175">
        <f>SUM(E90:E92)</f>
        <v>122231</v>
      </c>
      <c r="F89" s="176">
        <f>SUM(F90:F92)</f>
        <v>5140</v>
      </c>
    </row>
    <row r="90" spans="1:6" ht="19.5" customHeight="1">
      <c r="A90" s="70" t="s">
        <v>118</v>
      </c>
      <c r="B90" s="81">
        <v>791</v>
      </c>
      <c r="C90" s="82">
        <v>1665</v>
      </c>
      <c r="D90" s="82">
        <v>59824</v>
      </c>
      <c r="E90" s="82">
        <v>40446</v>
      </c>
      <c r="F90" s="84">
        <v>-223</v>
      </c>
    </row>
    <row r="91" spans="1:6" ht="19.5" customHeight="1">
      <c r="A91" s="70" t="s">
        <v>119</v>
      </c>
      <c r="B91" s="81">
        <v>1002</v>
      </c>
      <c r="C91" s="82">
        <v>2110</v>
      </c>
      <c r="D91" s="82">
        <v>83800</v>
      </c>
      <c r="E91" s="82">
        <v>59659</v>
      </c>
      <c r="F91" s="84">
        <v>1821</v>
      </c>
    </row>
    <row r="92" spans="1:6" ht="19.5" customHeight="1">
      <c r="A92" s="70" t="s">
        <v>120</v>
      </c>
      <c r="B92" s="81">
        <v>227</v>
      </c>
      <c r="C92" s="82">
        <v>663</v>
      </c>
      <c r="D92" s="82">
        <v>36626</v>
      </c>
      <c r="E92" s="82">
        <v>22126</v>
      </c>
      <c r="F92" s="84">
        <v>3542</v>
      </c>
    </row>
    <row r="93" spans="1:6" ht="19.5" customHeight="1">
      <c r="A93" s="173" t="s">
        <v>121</v>
      </c>
      <c r="B93" s="174">
        <f>SUM(B94:B96)</f>
        <v>843</v>
      </c>
      <c r="C93" s="175">
        <f>SUM(C94:C96)</f>
        <v>2999</v>
      </c>
      <c r="D93" s="175">
        <f>SUM(D94:D96)</f>
        <v>984483</v>
      </c>
      <c r="E93" s="175">
        <f>SUM(E94:E96)</f>
        <v>224030</v>
      </c>
      <c r="F93" s="176">
        <f>SUM(F94:F96)</f>
        <v>-1351</v>
      </c>
    </row>
    <row r="94" spans="1:6" ht="19.5" customHeight="1">
      <c r="A94" s="70" t="s">
        <v>122</v>
      </c>
      <c r="B94" s="81">
        <v>707</v>
      </c>
      <c r="C94" s="82">
        <v>2533</v>
      </c>
      <c r="D94" s="82">
        <v>951283</v>
      </c>
      <c r="E94" s="82">
        <v>210821</v>
      </c>
      <c r="F94" s="84">
        <v>-1536</v>
      </c>
    </row>
    <row r="95" spans="1:6" ht="19.5" customHeight="1">
      <c r="A95" s="70" t="s">
        <v>123</v>
      </c>
      <c r="B95" s="81">
        <v>15</v>
      </c>
      <c r="C95" s="82">
        <v>14</v>
      </c>
      <c r="D95" s="82">
        <v>1495</v>
      </c>
      <c r="E95" s="82">
        <v>495</v>
      </c>
      <c r="F95" s="84">
        <v>46</v>
      </c>
    </row>
    <row r="96" spans="1:6" ht="19.5" customHeight="1">
      <c r="A96" s="70" t="s">
        <v>124</v>
      </c>
      <c r="B96" s="81">
        <v>121</v>
      </c>
      <c r="C96" s="82">
        <v>452</v>
      </c>
      <c r="D96" s="82">
        <v>31705</v>
      </c>
      <c r="E96" s="82">
        <v>12714</v>
      </c>
      <c r="F96" s="84">
        <v>139</v>
      </c>
    </row>
    <row r="97" spans="1:6" ht="19.5" customHeight="1">
      <c r="A97" s="173" t="s">
        <v>125</v>
      </c>
      <c r="B97" s="174">
        <f>SUM(B98:B101)</f>
        <v>1657</v>
      </c>
      <c r="C97" s="175">
        <f>SUM(C98:C101)</f>
        <v>2462</v>
      </c>
      <c r="D97" s="175">
        <f>SUM(D98:D101)</f>
        <v>107678</v>
      </c>
      <c r="E97" s="175">
        <f>SUM(E98:E101)</f>
        <v>57688</v>
      </c>
      <c r="F97" s="176">
        <f>SUM(F98:F101)</f>
        <v>1339</v>
      </c>
    </row>
    <row r="98" spans="1:6" ht="19.5" customHeight="1">
      <c r="A98" s="70" t="s">
        <v>126</v>
      </c>
      <c r="B98" s="81">
        <v>484</v>
      </c>
      <c r="C98" s="82">
        <v>645</v>
      </c>
      <c r="D98" s="82">
        <v>25244</v>
      </c>
      <c r="E98" s="82">
        <v>10511</v>
      </c>
      <c r="F98" s="84">
        <v>-89</v>
      </c>
    </row>
    <row r="99" spans="1:6" ht="19.5" customHeight="1">
      <c r="A99" s="70" t="s">
        <v>127</v>
      </c>
      <c r="B99" s="81">
        <v>403</v>
      </c>
      <c r="C99" s="82">
        <v>502</v>
      </c>
      <c r="D99" s="82">
        <v>10714</v>
      </c>
      <c r="E99" s="82">
        <v>4400</v>
      </c>
      <c r="F99" s="84">
        <v>341</v>
      </c>
    </row>
    <row r="100" spans="1:6" ht="19.5" customHeight="1">
      <c r="A100" s="70" t="s">
        <v>128</v>
      </c>
      <c r="B100" s="81">
        <v>308</v>
      </c>
      <c r="C100" s="82">
        <v>317</v>
      </c>
      <c r="D100" s="82">
        <v>9881</v>
      </c>
      <c r="E100" s="82">
        <v>7003</v>
      </c>
      <c r="F100" s="84">
        <v>238</v>
      </c>
    </row>
    <row r="101" spans="1:6" ht="19.5" customHeight="1">
      <c r="A101" s="70" t="s">
        <v>129</v>
      </c>
      <c r="B101" s="81">
        <v>462</v>
      </c>
      <c r="C101" s="82">
        <v>998</v>
      </c>
      <c r="D101" s="82">
        <v>61839</v>
      </c>
      <c r="E101" s="82">
        <v>35774</v>
      </c>
      <c r="F101" s="84">
        <v>849</v>
      </c>
    </row>
    <row r="102" spans="1:6" ht="19.5" customHeight="1">
      <c r="A102" s="173" t="s">
        <v>130</v>
      </c>
      <c r="B102" s="174">
        <f>B103</f>
        <v>158</v>
      </c>
      <c r="C102" s="175">
        <f>C103</f>
        <v>488</v>
      </c>
      <c r="D102" s="175">
        <f>D103</f>
        <v>26858</v>
      </c>
      <c r="E102" s="175">
        <f>E103</f>
        <v>11578</v>
      </c>
      <c r="F102" s="176">
        <f>F103</f>
        <v>699</v>
      </c>
    </row>
    <row r="103" spans="1:6" ht="19.5" customHeight="1">
      <c r="A103" s="70" t="s">
        <v>131</v>
      </c>
      <c r="B103" s="81">
        <v>158</v>
      </c>
      <c r="C103" s="82">
        <v>488</v>
      </c>
      <c r="D103" s="82">
        <v>26858</v>
      </c>
      <c r="E103" s="82">
        <v>11578</v>
      </c>
      <c r="F103" s="84">
        <v>699</v>
      </c>
    </row>
    <row r="104" spans="1:6" ht="19.5" customHeight="1">
      <c r="A104" s="72" t="s">
        <v>6</v>
      </c>
      <c r="B104" s="78">
        <f>B105+B114+B118+B122+B126+B132</f>
        <v>4371</v>
      </c>
      <c r="C104" s="79">
        <f>C105+C114+C118+C122+C126+C132</f>
        <v>16347</v>
      </c>
      <c r="D104" s="79">
        <f>D105+D114+D118+D122+D126+D132</f>
        <v>898280</v>
      </c>
      <c r="E104" s="79">
        <f>E105+E114+E118+E122+E126+E132</f>
        <v>508537</v>
      </c>
      <c r="F104" s="80">
        <f>F105+F114+F118+F122+F126+F132</f>
        <v>42623</v>
      </c>
    </row>
    <row r="105" spans="1:6" ht="19.5" customHeight="1">
      <c r="A105" s="173" t="s">
        <v>132</v>
      </c>
      <c r="B105" s="174">
        <f>SUM(B106:B113)</f>
        <v>636</v>
      </c>
      <c r="C105" s="175">
        <f>SUM(C106:C113)</f>
        <v>1667</v>
      </c>
      <c r="D105" s="175">
        <f>SUM(D106:D113)</f>
        <v>209172</v>
      </c>
      <c r="E105" s="175">
        <f>SUM(E106:E113)</f>
        <v>90561</v>
      </c>
      <c r="F105" s="176">
        <f>SUM(F106:F113)</f>
        <v>32625</v>
      </c>
    </row>
    <row r="106" spans="1:6" ht="19.5" customHeight="1">
      <c r="A106" s="70" t="s">
        <v>807</v>
      </c>
      <c r="B106" s="81">
        <v>272</v>
      </c>
      <c r="C106" s="82">
        <v>784</v>
      </c>
      <c r="D106" s="82">
        <v>79900</v>
      </c>
      <c r="E106" s="82">
        <v>46005</v>
      </c>
      <c r="F106" s="84">
        <v>12745</v>
      </c>
    </row>
    <row r="107" spans="1:6" ht="19.5" customHeight="1">
      <c r="A107" s="70" t="s">
        <v>135</v>
      </c>
      <c r="B107" s="81">
        <v>59</v>
      </c>
      <c r="C107" s="82">
        <v>79</v>
      </c>
      <c r="D107" s="82">
        <v>4480</v>
      </c>
      <c r="E107" s="82">
        <v>772</v>
      </c>
      <c r="F107" s="84">
        <v>213</v>
      </c>
    </row>
    <row r="108" spans="1:6" ht="19.5" customHeight="1">
      <c r="A108" s="70" t="s">
        <v>136</v>
      </c>
      <c r="B108" s="81">
        <v>10</v>
      </c>
      <c r="C108" s="82">
        <v>9</v>
      </c>
      <c r="D108" s="82">
        <v>86</v>
      </c>
      <c r="E108" s="82">
        <v>55</v>
      </c>
      <c r="F108" s="84">
        <v>0</v>
      </c>
    </row>
    <row r="109" spans="1:6" ht="19.5" customHeight="1">
      <c r="A109" s="70" t="s">
        <v>137</v>
      </c>
      <c r="B109" s="81">
        <v>31</v>
      </c>
      <c r="C109" s="82">
        <v>69</v>
      </c>
      <c r="D109" s="82">
        <v>3170</v>
      </c>
      <c r="E109" s="82">
        <v>1810</v>
      </c>
      <c r="F109" s="84">
        <v>408</v>
      </c>
    </row>
    <row r="110" spans="1:6" ht="19.5" customHeight="1">
      <c r="A110" s="70" t="s">
        <v>139</v>
      </c>
      <c r="B110" s="81">
        <v>37</v>
      </c>
      <c r="C110" s="82">
        <v>251</v>
      </c>
      <c r="D110" s="82">
        <v>21377</v>
      </c>
      <c r="E110" s="82">
        <v>13145</v>
      </c>
      <c r="F110" s="84">
        <v>1402</v>
      </c>
    </row>
    <row r="111" spans="1:6" ht="19.5" customHeight="1">
      <c r="A111" s="70" t="s">
        <v>142</v>
      </c>
      <c r="B111" s="81">
        <v>24</v>
      </c>
      <c r="C111" s="82">
        <v>40</v>
      </c>
      <c r="D111" s="82">
        <v>32942</v>
      </c>
      <c r="E111" s="82">
        <v>6723</v>
      </c>
      <c r="F111" s="84">
        <v>15071</v>
      </c>
    </row>
    <row r="112" spans="1:6" ht="19.5" customHeight="1">
      <c r="A112" s="70" t="s">
        <v>143</v>
      </c>
      <c r="B112" s="81">
        <v>99</v>
      </c>
      <c r="C112" s="82">
        <v>240</v>
      </c>
      <c r="D112" s="82">
        <v>28517</v>
      </c>
      <c r="E112" s="82">
        <v>8773</v>
      </c>
      <c r="F112" s="84">
        <v>3404</v>
      </c>
    </row>
    <row r="113" spans="1:6" ht="19.5" customHeight="1">
      <c r="A113" s="70" t="s">
        <v>144</v>
      </c>
      <c r="B113" s="81">
        <v>104</v>
      </c>
      <c r="C113" s="82">
        <v>195</v>
      </c>
      <c r="D113" s="82">
        <v>38700</v>
      </c>
      <c r="E113" s="82">
        <v>13278</v>
      </c>
      <c r="F113" s="84">
        <v>-618</v>
      </c>
    </row>
    <row r="114" spans="1:6" ht="19.5" customHeight="1">
      <c r="A114" s="173" t="s">
        <v>145</v>
      </c>
      <c r="B114" s="174">
        <f>SUM(B115:B117)</f>
        <v>237</v>
      </c>
      <c r="C114" s="175">
        <f>SUM(C115:C117)</f>
        <v>1912</v>
      </c>
      <c r="D114" s="175">
        <f>SUM(D115:D117)</f>
        <v>144291</v>
      </c>
      <c r="E114" s="175">
        <f>SUM(E115:E117)</f>
        <v>80933</v>
      </c>
      <c r="F114" s="176">
        <f>SUM(F115:F117)</f>
        <v>694</v>
      </c>
    </row>
    <row r="115" spans="1:6" ht="19.5" customHeight="1">
      <c r="A115" s="70" t="s">
        <v>146</v>
      </c>
      <c r="B115" s="81">
        <v>150</v>
      </c>
      <c r="C115" s="82">
        <v>344</v>
      </c>
      <c r="D115" s="82">
        <v>13747</v>
      </c>
      <c r="E115" s="82">
        <v>8481</v>
      </c>
      <c r="F115" s="84">
        <v>68</v>
      </c>
    </row>
    <row r="116" spans="1:6" ht="19.5" customHeight="1">
      <c r="A116" s="70" t="s">
        <v>147</v>
      </c>
      <c r="B116" s="81">
        <v>24</v>
      </c>
      <c r="C116" s="82">
        <v>349</v>
      </c>
      <c r="D116" s="82">
        <v>30095</v>
      </c>
      <c r="E116" s="82">
        <v>12229</v>
      </c>
      <c r="F116" s="84">
        <v>12</v>
      </c>
    </row>
    <row r="117" spans="1:6" ht="19.5" customHeight="1">
      <c r="A117" s="70" t="s">
        <v>148</v>
      </c>
      <c r="B117" s="81">
        <v>63</v>
      </c>
      <c r="C117" s="82">
        <v>1219</v>
      </c>
      <c r="D117" s="82">
        <v>100449</v>
      </c>
      <c r="E117" s="82">
        <v>60223</v>
      </c>
      <c r="F117" s="84">
        <v>614</v>
      </c>
    </row>
    <row r="118" spans="1:6" ht="19.5" customHeight="1">
      <c r="A118" s="173" t="s">
        <v>149</v>
      </c>
      <c r="B118" s="174">
        <f>SUM(B119:B121)</f>
        <v>443</v>
      </c>
      <c r="C118" s="175">
        <f>SUM(C119:C121)</f>
        <v>1555</v>
      </c>
      <c r="D118" s="175">
        <f>SUM(D119:D121)</f>
        <v>84417</v>
      </c>
      <c r="E118" s="175">
        <f>SUM(E119:E121)</f>
        <v>56719</v>
      </c>
      <c r="F118" s="176">
        <f>SUM(F119:F121)</f>
        <v>-3220</v>
      </c>
    </row>
    <row r="119" spans="1:6" ht="19.5" customHeight="1">
      <c r="A119" s="70" t="s">
        <v>150</v>
      </c>
      <c r="B119" s="81">
        <v>302</v>
      </c>
      <c r="C119" s="82">
        <v>1363</v>
      </c>
      <c r="D119" s="82">
        <v>71593</v>
      </c>
      <c r="E119" s="82">
        <v>49286</v>
      </c>
      <c r="F119" s="84">
        <v>-3320</v>
      </c>
    </row>
    <row r="120" spans="1:6" ht="19.5" customHeight="1">
      <c r="A120" s="70" t="s">
        <v>151</v>
      </c>
      <c r="B120" s="81">
        <v>27</v>
      </c>
      <c r="C120" s="82">
        <v>50</v>
      </c>
      <c r="D120" s="82">
        <v>2060</v>
      </c>
      <c r="E120" s="82">
        <v>669</v>
      </c>
      <c r="F120" s="84">
        <v>61</v>
      </c>
    </row>
    <row r="121" spans="1:6" ht="19.5" customHeight="1">
      <c r="A121" s="70" t="s">
        <v>152</v>
      </c>
      <c r="B121" s="81">
        <v>114</v>
      </c>
      <c r="C121" s="82">
        <v>142</v>
      </c>
      <c r="D121" s="82">
        <v>10764</v>
      </c>
      <c r="E121" s="82">
        <v>6764</v>
      </c>
      <c r="F121" s="84">
        <v>39</v>
      </c>
    </row>
    <row r="122" spans="1:6" ht="19.5" customHeight="1">
      <c r="A122" s="173" t="s">
        <v>153</v>
      </c>
      <c r="B122" s="174">
        <f>SUM(B123:B125)</f>
        <v>163</v>
      </c>
      <c r="C122" s="175">
        <f>SUM(C123:C125)</f>
        <v>2197</v>
      </c>
      <c r="D122" s="175">
        <f>SUM(D123:D125)</f>
        <v>57013</v>
      </c>
      <c r="E122" s="175">
        <f>SUM(E123:E125)</f>
        <v>38608</v>
      </c>
      <c r="F122" s="176">
        <f>SUM(F123:F125)</f>
        <v>1104</v>
      </c>
    </row>
    <row r="123" spans="1:6" ht="19.5" customHeight="1">
      <c r="A123" s="70" t="s">
        <v>154</v>
      </c>
      <c r="B123" s="81">
        <v>136</v>
      </c>
      <c r="C123" s="82">
        <v>2139</v>
      </c>
      <c r="D123" s="82">
        <v>53853</v>
      </c>
      <c r="E123" s="82">
        <v>37530</v>
      </c>
      <c r="F123" s="84">
        <v>1089</v>
      </c>
    </row>
    <row r="124" spans="1:6" ht="19.5" customHeight="1">
      <c r="A124" s="70" t="s">
        <v>155</v>
      </c>
      <c r="B124" s="81">
        <v>19</v>
      </c>
      <c r="C124" s="82">
        <v>45</v>
      </c>
      <c r="D124" s="82">
        <v>2471</v>
      </c>
      <c r="E124" s="82">
        <v>839</v>
      </c>
      <c r="F124" s="84">
        <v>3</v>
      </c>
    </row>
    <row r="125" spans="1:6" ht="19.5" customHeight="1">
      <c r="A125" s="70" t="s">
        <v>156</v>
      </c>
      <c r="B125" s="81">
        <v>8</v>
      </c>
      <c r="C125" s="82">
        <v>13</v>
      </c>
      <c r="D125" s="82">
        <v>689</v>
      </c>
      <c r="E125" s="82">
        <v>239</v>
      </c>
      <c r="F125" s="84">
        <v>12</v>
      </c>
    </row>
    <row r="126" spans="1:6" ht="19.5" customHeight="1">
      <c r="A126" s="173" t="s">
        <v>157</v>
      </c>
      <c r="B126" s="174">
        <f>SUM(B127:B131)</f>
        <v>1299</v>
      </c>
      <c r="C126" s="175">
        <f>SUM(C127:C131)</f>
        <v>4097</v>
      </c>
      <c r="D126" s="175">
        <f>SUM(D127:D131)</f>
        <v>90421</v>
      </c>
      <c r="E126" s="175">
        <f>SUM(E127:E131)</f>
        <v>60826</v>
      </c>
      <c r="F126" s="176">
        <f>SUM(F127:F131)</f>
        <v>2246</v>
      </c>
    </row>
    <row r="127" spans="1:6" ht="19.5" customHeight="1">
      <c r="A127" s="70" t="s">
        <v>158</v>
      </c>
      <c r="B127" s="81">
        <v>100</v>
      </c>
      <c r="C127" s="82">
        <v>175</v>
      </c>
      <c r="D127" s="82">
        <v>3912</v>
      </c>
      <c r="E127" s="82">
        <v>1824</v>
      </c>
      <c r="F127" s="84">
        <v>11</v>
      </c>
    </row>
    <row r="128" spans="1:6" ht="19.5" customHeight="1">
      <c r="A128" s="70" t="s">
        <v>159</v>
      </c>
      <c r="B128" s="81">
        <v>415</v>
      </c>
      <c r="C128" s="82">
        <v>2456</v>
      </c>
      <c r="D128" s="82">
        <v>45832</v>
      </c>
      <c r="E128" s="82">
        <v>34872</v>
      </c>
      <c r="F128" s="84">
        <v>411</v>
      </c>
    </row>
    <row r="129" spans="1:6" ht="19.5" customHeight="1">
      <c r="A129" s="70" t="s">
        <v>160</v>
      </c>
      <c r="B129" s="81">
        <v>135</v>
      </c>
      <c r="C129" s="82">
        <v>271</v>
      </c>
      <c r="D129" s="82">
        <v>5926</v>
      </c>
      <c r="E129" s="82">
        <v>4075</v>
      </c>
      <c r="F129" s="84">
        <v>126</v>
      </c>
    </row>
    <row r="130" spans="1:6" ht="19.5" customHeight="1">
      <c r="A130" s="70" t="s">
        <v>161</v>
      </c>
      <c r="B130" s="81">
        <v>226</v>
      </c>
      <c r="C130" s="82">
        <v>400</v>
      </c>
      <c r="D130" s="82">
        <v>13682</v>
      </c>
      <c r="E130" s="82">
        <v>7938</v>
      </c>
      <c r="F130" s="84">
        <v>679</v>
      </c>
    </row>
    <row r="131" spans="1:6" ht="19.5" customHeight="1">
      <c r="A131" s="70" t="s">
        <v>162</v>
      </c>
      <c r="B131" s="81">
        <v>423</v>
      </c>
      <c r="C131" s="82">
        <v>795</v>
      </c>
      <c r="D131" s="82">
        <v>21069</v>
      </c>
      <c r="E131" s="82">
        <v>12117</v>
      </c>
      <c r="F131" s="84">
        <v>1019</v>
      </c>
    </row>
    <row r="132" spans="1:6" ht="19.5" customHeight="1">
      <c r="A132" s="173" t="s">
        <v>163</v>
      </c>
      <c r="B132" s="174">
        <f>SUM(B133:B139)</f>
        <v>1593</v>
      </c>
      <c r="C132" s="175">
        <f>SUM(C133:C139)</f>
        <v>4919</v>
      </c>
      <c r="D132" s="175">
        <f>SUM(D133:D139)</f>
        <v>312966</v>
      </c>
      <c r="E132" s="175">
        <f>SUM(E133:E139)</f>
        <v>180890</v>
      </c>
      <c r="F132" s="176">
        <f>SUM(F133:F139)</f>
        <v>9174</v>
      </c>
    </row>
    <row r="133" spans="1:6" ht="19.5" customHeight="1">
      <c r="A133" s="70" t="s">
        <v>164</v>
      </c>
      <c r="B133" s="81">
        <v>456</v>
      </c>
      <c r="C133" s="82">
        <v>1386</v>
      </c>
      <c r="D133" s="82">
        <v>138611</v>
      </c>
      <c r="E133" s="82">
        <v>70442</v>
      </c>
      <c r="F133" s="84">
        <v>3383</v>
      </c>
    </row>
    <row r="134" spans="1:6" ht="19.5" customHeight="1">
      <c r="A134" s="70" t="s">
        <v>165</v>
      </c>
      <c r="B134" s="81">
        <v>333</v>
      </c>
      <c r="C134" s="82">
        <v>315</v>
      </c>
      <c r="D134" s="82">
        <v>7819</v>
      </c>
      <c r="E134" s="82">
        <v>2660</v>
      </c>
      <c r="F134" s="84">
        <v>128</v>
      </c>
    </row>
    <row r="135" spans="1:6" ht="19.5" customHeight="1">
      <c r="A135" s="70" t="s">
        <v>166</v>
      </c>
      <c r="B135" s="81">
        <v>29</v>
      </c>
      <c r="C135" s="82">
        <v>738</v>
      </c>
      <c r="D135" s="82">
        <v>29097</v>
      </c>
      <c r="E135" s="82">
        <v>19096</v>
      </c>
      <c r="F135" s="84">
        <v>651</v>
      </c>
    </row>
    <row r="136" spans="1:6" ht="19.5" customHeight="1">
      <c r="A136" s="70" t="s">
        <v>167</v>
      </c>
      <c r="B136" s="81">
        <v>64</v>
      </c>
      <c r="C136" s="82">
        <v>281</v>
      </c>
      <c r="D136" s="82">
        <v>18669</v>
      </c>
      <c r="E136" s="82">
        <v>9094</v>
      </c>
      <c r="F136" s="84">
        <v>299</v>
      </c>
    </row>
    <row r="137" spans="1:6" ht="19.5" customHeight="1">
      <c r="A137" s="70" t="s">
        <v>168</v>
      </c>
      <c r="B137" s="81">
        <v>54</v>
      </c>
      <c r="C137" s="82">
        <v>790</v>
      </c>
      <c r="D137" s="82">
        <v>81629</v>
      </c>
      <c r="E137" s="82">
        <v>58148</v>
      </c>
      <c r="F137" s="84">
        <v>4273</v>
      </c>
    </row>
    <row r="138" spans="1:6" ht="19.5" customHeight="1">
      <c r="A138" s="70" t="s">
        <v>169</v>
      </c>
      <c r="B138" s="81">
        <v>9</v>
      </c>
      <c r="C138" s="82">
        <v>142</v>
      </c>
      <c r="D138" s="82">
        <v>3188</v>
      </c>
      <c r="E138" s="82">
        <v>2292</v>
      </c>
      <c r="F138" s="84">
        <v>12</v>
      </c>
    </row>
    <row r="139" spans="1:6" ht="19.5" customHeight="1">
      <c r="A139" s="70" t="s">
        <v>170</v>
      </c>
      <c r="B139" s="81">
        <v>648</v>
      </c>
      <c r="C139" s="82">
        <v>1267</v>
      </c>
      <c r="D139" s="82">
        <v>33953</v>
      </c>
      <c r="E139" s="82">
        <v>19158</v>
      </c>
      <c r="F139" s="84">
        <v>428</v>
      </c>
    </row>
    <row r="140" spans="1:6" ht="19.5" customHeight="1">
      <c r="A140" s="72" t="s">
        <v>7</v>
      </c>
      <c r="B140" s="78">
        <f>B141</f>
        <v>3228</v>
      </c>
      <c r="C140" s="79">
        <f>C141</f>
        <v>11567</v>
      </c>
      <c r="D140" s="79">
        <f>D141</f>
        <v>649631</v>
      </c>
      <c r="E140" s="79">
        <f>E141</f>
        <v>370280</v>
      </c>
      <c r="F140" s="80">
        <f>F141</f>
        <v>27025</v>
      </c>
    </row>
    <row r="141" spans="1:6" ht="19.5" customHeight="1">
      <c r="A141" s="173" t="s">
        <v>172</v>
      </c>
      <c r="B141" s="174">
        <f>SUM(B142:B151)</f>
        <v>3228</v>
      </c>
      <c r="C141" s="175">
        <f>SUM(C142:C151)</f>
        <v>11567</v>
      </c>
      <c r="D141" s="175">
        <f>SUM(D142:D151)</f>
        <v>649631</v>
      </c>
      <c r="E141" s="175">
        <f>SUM(E142:E151)</f>
        <v>370280</v>
      </c>
      <c r="F141" s="176">
        <f>SUM(F142:F151)</f>
        <v>27025</v>
      </c>
    </row>
    <row r="142" spans="1:6" ht="19.5" customHeight="1">
      <c r="A142" s="70" t="s">
        <v>174</v>
      </c>
      <c r="B142" s="81">
        <v>330</v>
      </c>
      <c r="C142" s="82">
        <v>1717</v>
      </c>
      <c r="D142" s="82">
        <v>37889</v>
      </c>
      <c r="E142" s="82">
        <v>28497</v>
      </c>
      <c r="F142" s="84">
        <v>3064</v>
      </c>
    </row>
    <row r="143" spans="1:6" ht="19.5" customHeight="1">
      <c r="A143" s="70" t="s">
        <v>175</v>
      </c>
      <c r="B143" s="81">
        <v>8</v>
      </c>
      <c r="C143" s="82">
        <v>387</v>
      </c>
      <c r="D143" s="82">
        <v>14939</v>
      </c>
      <c r="E143" s="82">
        <v>12796</v>
      </c>
      <c r="F143" s="84">
        <v>316</v>
      </c>
    </row>
    <row r="144" spans="1:6" ht="19.5" customHeight="1">
      <c r="A144" s="70" t="s">
        <v>176</v>
      </c>
      <c r="B144" s="81">
        <v>26</v>
      </c>
      <c r="C144" s="82">
        <v>2433</v>
      </c>
      <c r="D144" s="82">
        <v>109598</v>
      </c>
      <c r="E144" s="82">
        <v>89886</v>
      </c>
      <c r="F144" s="84">
        <v>8129</v>
      </c>
    </row>
    <row r="145" spans="1:6" ht="19.5" customHeight="1">
      <c r="A145" s="70" t="s">
        <v>177</v>
      </c>
      <c r="B145" s="81">
        <v>3</v>
      </c>
      <c r="C145" s="82">
        <v>9</v>
      </c>
      <c r="D145" s="82">
        <v>272</v>
      </c>
      <c r="E145" s="82">
        <v>166</v>
      </c>
      <c r="F145" s="84">
        <v>0</v>
      </c>
    </row>
    <row r="146" spans="1:6" ht="19.5" customHeight="1">
      <c r="A146" s="70" t="s">
        <v>178</v>
      </c>
      <c r="B146" s="81">
        <v>24</v>
      </c>
      <c r="C146" s="82">
        <v>385</v>
      </c>
      <c r="D146" s="82">
        <v>17684</v>
      </c>
      <c r="E146" s="82">
        <v>11649</v>
      </c>
      <c r="F146" s="84">
        <v>92</v>
      </c>
    </row>
    <row r="147" spans="1:6" ht="19.5" customHeight="1">
      <c r="A147" s="70" t="s">
        <v>180</v>
      </c>
      <c r="B147" s="81">
        <v>16</v>
      </c>
      <c r="C147" s="82">
        <v>2395</v>
      </c>
      <c r="D147" s="82">
        <v>197434</v>
      </c>
      <c r="E147" s="82">
        <v>131121</v>
      </c>
      <c r="F147" s="84">
        <v>7959</v>
      </c>
    </row>
    <row r="148" spans="1:6" ht="19.5" customHeight="1">
      <c r="A148" s="70" t="s">
        <v>181</v>
      </c>
      <c r="B148" s="81">
        <v>559</v>
      </c>
      <c r="C148" s="82">
        <v>554</v>
      </c>
      <c r="D148" s="82">
        <v>11568</v>
      </c>
      <c r="E148" s="82">
        <v>6048</v>
      </c>
      <c r="F148" s="84">
        <v>312</v>
      </c>
    </row>
    <row r="149" spans="1:6" ht="19.5" customHeight="1">
      <c r="A149" s="70" t="s">
        <v>182</v>
      </c>
      <c r="B149" s="81">
        <v>685</v>
      </c>
      <c r="C149" s="82">
        <v>857</v>
      </c>
      <c r="D149" s="82">
        <v>18031</v>
      </c>
      <c r="E149" s="82">
        <v>9330</v>
      </c>
      <c r="F149" s="84">
        <v>46</v>
      </c>
    </row>
    <row r="150" spans="1:6" ht="19.5" customHeight="1">
      <c r="A150" s="70" t="s">
        <v>838</v>
      </c>
      <c r="B150" s="81">
        <v>346</v>
      </c>
      <c r="C150" s="82">
        <v>483</v>
      </c>
      <c r="D150" s="82">
        <v>104543</v>
      </c>
      <c r="E150" s="82">
        <v>36537</v>
      </c>
      <c r="F150" s="84">
        <v>2458</v>
      </c>
    </row>
    <row r="151" spans="1:6" ht="19.5" customHeight="1">
      <c r="A151" s="70" t="s">
        <v>184</v>
      </c>
      <c r="B151" s="81">
        <v>1231</v>
      </c>
      <c r="C151" s="82">
        <v>2347</v>
      </c>
      <c r="D151" s="82">
        <v>137673</v>
      </c>
      <c r="E151" s="82">
        <v>44250</v>
      </c>
      <c r="F151" s="84">
        <v>4649</v>
      </c>
    </row>
    <row r="152" spans="1:6" ht="19.5" customHeight="1">
      <c r="A152" s="72" t="s">
        <v>8</v>
      </c>
      <c r="B152" s="78">
        <f>B153+B159+B163</f>
        <v>5856</v>
      </c>
      <c r="C152" s="79">
        <f>C153+C159+C163</f>
        <v>15619</v>
      </c>
      <c r="D152" s="79">
        <f>D153+D159+D163</f>
        <v>1015203</v>
      </c>
      <c r="E152" s="79">
        <f>E153+E159+E163</f>
        <v>643699</v>
      </c>
      <c r="F152" s="80">
        <f>F153+F159+F163</f>
        <v>44622</v>
      </c>
    </row>
    <row r="153" spans="1:6" ht="19.5" customHeight="1">
      <c r="A153" s="173" t="s">
        <v>186</v>
      </c>
      <c r="B153" s="174">
        <f>SUM(B154:B158)</f>
        <v>5111</v>
      </c>
      <c r="C153" s="175">
        <f>SUM(C154:C158)</f>
        <v>12082</v>
      </c>
      <c r="D153" s="175">
        <f>SUM(D154:D158)</f>
        <v>903593</v>
      </c>
      <c r="E153" s="175">
        <f>SUM(E154:E158)</f>
        <v>574320</v>
      </c>
      <c r="F153" s="176">
        <f>SUM(F154:F158)</f>
        <v>40181</v>
      </c>
    </row>
    <row r="154" spans="1:6" ht="19.5" customHeight="1">
      <c r="A154" s="70" t="s">
        <v>187</v>
      </c>
      <c r="B154" s="81">
        <v>76</v>
      </c>
      <c r="C154" s="82">
        <v>3352</v>
      </c>
      <c r="D154" s="82">
        <v>339775</v>
      </c>
      <c r="E154" s="82">
        <v>189559</v>
      </c>
      <c r="F154" s="84">
        <v>28611</v>
      </c>
    </row>
    <row r="155" spans="1:6" ht="19.5" customHeight="1">
      <c r="A155" s="70" t="s">
        <v>188</v>
      </c>
      <c r="B155" s="81">
        <v>524</v>
      </c>
      <c r="C155" s="82">
        <v>821</v>
      </c>
      <c r="D155" s="82">
        <v>69667</v>
      </c>
      <c r="E155" s="82">
        <v>58442</v>
      </c>
      <c r="F155" s="84">
        <v>2279</v>
      </c>
    </row>
    <row r="156" spans="1:6" ht="19.5" customHeight="1">
      <c r="A156" s="70" t="s">
        <v>189</v>
      </c>
      <c r="B156" s="81">
        <v>1416</v>
      </c>
      <c r="C156" s="82">
        <v>2633</v>
      </c>
      <c r="D156" s="82">
        <v>208283</v>
      </c>
      <c r="E156" s="82">
        <v>152794</v>
      </c>
      <c r="F156" s="84">
        <v>4527</v>
      </c>
    </row>
    <row r="157" spans="1:6" ht="19.5" customHeight="1">
      <c r="A157" s="70" t="s">
        <v>190</v>
      </c>
      <c r="B157" s="81">
        <v>821</v>
      </c>
      <c r="C157" s="82">
        <v>1395</v>
      </c>
      <c r="D157" s="82">
        <v>70619</v>
      </c>
      <c r="E157" s="82">
        <v>45338</v>
      </c>
      <c r="F157" s="84">
        <v>604</v>
      </c>
    </row>
    <row r="158" spans="1:6" ht="19.5" customHeight="1">
      <c r="A158" s="70" t="s">
        <v>191</v>
      </c>
      <c r="B158" s="81">
        <v>2274</v>
      </c>
      <c r="C158" s="82">
        <v>3881</v>
      </c>
      <c r="D158" s="82">
        <v>215249</v>
      </c>
      <c r="E158" s="82">
        <v>128187</v>
      </c>
      <c r="F158" s="84">
        <v>4160</v>
      </c>
    </row>
    <row r="159" spans="1:6" ht="19.5" customHeight="1">
      <c r="A159" s="173" t="s">
        <v>192</v>
      </c>
      <c r="B159" s="174">
        <f>SUM(B160:B162)</f>
        <v>130</v>
      </c>
      <c r="C159" s="175">
        <f>SUM(C160:C162)</f>
        <v>1813</v>
      </c>
      <c r="D159" s="175">
        <f>SUM(D160:D162)</f>
        <v>56747</v>
      </c>
      <c r="E159" s="175">
        <f>SUM(E160:E162)</f>
        <v>37916</v>
      </c>
      <c r="F159" s="176">
        <f>SUM(F160:F162)</f>
        <v>2805</v>
      </c>
    </row>
    <row r="160" spans="1:6" ht="19.5" customHeight="1">
      <c r="A160" s="70" t="s">
        <v>193</v>
      </c>
      <c r="B160" s="81">
        <v>19</v>
      </c>
      <c r="C160" s="82">
        <v>92</v>
      </c>
      <c r="D160" s="82">
        <v>3713</v>
      </c>
      <c r="E160" s="82">
        <v>2405</v>
      </c>
      <c r="F160" s="84">
        <v>24</v>
      </c>
    </row>
    <row r="161" spans="1:6" ht="19.5" customHeight="1">
      <c r="A161" s="70" t="s">
        <v>839</v>
      </c>
      <c r="B161" s="81">
        <v>20</v>
      </c>
      <c r="C161" s="82">
        <v>450</v>
      </c>
      <c r="D161" s="82">
        <v>17724</v>
      </c>
      <c r="E161" s="82">
        <v>11893</v>
      </c>
      <c r="F161" s="84">
        <v>1794</v>
      </c>
    </row>
    <row r="162" spans="1:6" ht="19.5" customHeight="1">
      <c r="A162" s="70" t="s">
        <v>195</v>
      </c>
      <c r="B162" s="81">
        <v>91</v>
      </c>
      <c r="C162" s="82">
        <v>1271</v>
      </c>
      <c r="D162" s="82">
        <v>35310</v>
      </c>
      <c r="E162" s="82">
        <v>23618</v>
      </c>
      <c r="F162" s="84">
        <v>987</v>
      </c>
    </row>
    <row r="163" spans="1:6" ht="19.5" customHeight="1">
      <c r="A163" s="173" t="s">
        <v>197</v>
      </c>
      <c r="B163" s="174">
        <f>SUM(B164:B166)</f>
        <v>615</v>
      </c>
      <c r="C163" s="175">
        <f>SUM(C164:C166)</f>
        <v>1724</v>
      </c>
      <c r="D163" s="175">
        <f>SUM(D164:D166)</f>
        <v>54863</v>
      </c>
      <c r="E163" s="175">
        <f>SUM(E164:E166)</f>
        <v>31463</v>
      </c>
      <c r="F163" s="176">
        <f>SUM(F164:F166)</f>
        <v>1636</v>
      </c>
    </row>
    <row r="164" spans="1:6" ht="19.5" customHeight="1">
      <c r="A164" s="70" t="s">
        <v>198</v>
      </c>
      <c r="B164" s="81">
        <v>127</v>
      </c>
      <c r="C164" s="82">
        <v>296</v>
      </c>
      <c r="D164" s="82">
        <v>6814</v>
      </c>
      <c r="E164" s="82">
        <v>5058</v>
      </c>
      <c r="F164" s="84">
        <v>272</v>
      </c>
    </row>
    <row r="165" spans="1:6" ht="19.5" customHeight="1">
      <c r="A165" s="70" t="s">
        <v>199</v>
      </c>
      <c r="B165" s="81">
        <v>398</v>
      </c>
      <c r="C165" s="82">
        <v>710</v>
      </c>
      <c r="D165" s="82">
        <v>13401</v>
      </c>
      <c r="E165" s="82">
        <v>9910</v>
      </c>
      <c r="F165" s="84">
        <v>156</v>
      </c>
    </row>
    <row r="166" spans="1:6" ht="19.5" customHeight="1">
      <c r="A166" s="70" t="s">
        <v>200</v>
      </c>
      <c r="B166" s="81">
        <v>90</v>
      </c>
      <c r="C166" s="82">
        <v>718</v>
      </c>
      <c r="D166" s="82">
        <v>34648</v>
      </c>
      <c r="E166" s="82">
        <v>16495</v>
      </c>
      <c r="F166" s="84">
        <v>1208</v>
      </c>
    </row>
    <row r="167" spans="1:6" ht="19.5" customHeight="1">
      <c r="A167" s="72" t="s">
        <v>9</v>
      </c>
      <c r="B167" s="78">
        <f>B168+B173+B177+B179</f>
        <v>2424</v>
      </c>
      <c r="C167" s="79">
        <f>C168+C173+C177+C179</f>
        <v>7025</v>
      </c>
      <c r="D167" s="79">
        <f>D168+D173+D177+D179</f>
        <v>463146</v>
      </c>
      <c r="E167" s="79">
        <f>E168+E173+E177+E179</f>
        <v>215676</v>
      </c>
      <c r="F167" s="80">
        <f>F168+F173+F177+F179</f>
        <v>169066</v>
      </c>
    </row>
    <row r="168" spans="1:6" ht="19.5" customHeight="1">
      <c r="A168" s="173" t="s">
        <v>201</v>
      </c>
      <c r="B168" s="174">
        <f>SUM(B169:B172)</f>
        <v>714</v>
      </c>
      <c r="C168" s="175">
        <f>SUM(C169:C172)</f>
        <v>791</v>
      </c>
      <c r="D168" s="175">
        <f>SUM(D169:D172)</f>
        <v>24285</v>
      </c>
      <c r="E168" s="175">
        <f>SUM(E169:E172)</f>
        <v>11055</v>
      </c>
      <c r="F168" s="176">
        <f>SUM(F169:F172)</f>
        <v>1413</v>
      </c>
    </row>
    <row r="169" spans="1:6" ht="19.5" customHeight="1">
      <c r="A169" s="70" t="s">
        <v>202</v>
      </c>
      <c r="B169" s="81">
        <v>290</v>
      </c>
      <c r="C169" s="82">
        <v>345</v>
      </c>
      <c r="D169" s="82">
        <v>12664</v>
      </c>
      <c r="E169" s="82">
        <v>5324</v>
      </c>
      <c r="F169" s="84">
        <v>1035</v>
      </c>
    </row>
    <row r="170" spans="1:6" ht="19.5" customHeight="1">
      <c r="A170" s="70" t="s">
        <v>203</v>
      </c>
      <c r="B170" s="81">
        <v>122</v>
      </c>
      <c r="C170" s="82">
        <v>149</v>
      </c>
      <c r="D170" s="82">
        <v>4668</v>
      </c>
      <c r="E170" s="82">
        <v>2240</v>
      </c>
      <c r="F170" s="84">
        <v>276</v>
      </c>
    </row>
    <row r="171" spans="1:6" ht="19.5" customHeight="1">
      <c r="A171" s="70" t="s">
        <v>204</v>
      </c>
      <c r="B171" s="81">
        <v>291</v>
      </c>
      <c r="C171" s="82">
        <v>284</v>
      </c>
      <c r="D171" s="82">
        <v>6351</v>
      </c>
      <c r="E171" s="82">
        <v>3329</v>
      </c>
      <c r="F171" s="84">
        <v>99</v>
      </c>
    </row>
    <row r="172" spans="1:6" ht="19.5" customHeight="1">
      <c r="A172" s="70" t="s">
        <v>205</v>
      </c>
      <c r="B172" s="81">
        <v>11</v>
      </c>
      <c r="C172" s="82">
        <v>13</v>
      </c>
      <c r="D172" s="82">
        <v>602</v>
      </c>
      <c r="E172" s="82">
        <v>162</v>
      </c>
      <c r="F172" s="84">
        <v>3</v>
      </c>
    </row>
    <row r="173" spans="1:6" ht="19.5" customHeight="1">
      <c r="A173" s="173" t="s">
        <v>206</v>
      </c>
      <c r="B173" s="174">
        <f>SUM(B174:B176)</f>
        <v>33</v>
      </c>
      <c r="C173" s="175">
        <f>SUM(C174:C176)</f>
        <v>173</v>
      </c>
      <c r="D173" s="175">
        <f>SUM(D174:D176)</f>
        <v>12244</v>
      </c>
      <c r="E173" s="175">
        <f>SUM(E174:E176)</f>
        <v>6905</v>
      </c>
      <c r="F173" s="176">
        <f>SUM(F174:F176)</f>
        <v>479</v>
      </c>
    </row>
    <row r="174" spans="1:6" ht="19.5" customHeight="1">
      <c r="A174" s="70" t="s">
        <v>207</v>
      </c>
      <c r="B174" s="81">
        <v>11</v>
      </c>
      <c r="C174" s="82">
        <v>76</v>
      </c>
      <c r="D174" s="82">
        <v>8061</v>
      </c>
      <c r="E174" s="82">
        <v>4264</v>
      </c>
      <c r="F174" s="84">
        <v>194</v>
      </c>
    </row>
    <row r="175" spans="1:6" ht="19.5" customHeight="1">
      <c r="A175" s="70" t="s">
        <v>784</v>
      </c>
      <c r="B175" s="81">
        <v>15</v>
      </c>
      <c r="C175" s="82">
        <v>44</v>
      </c>
      <c r="D175" s="82">
        <v>1424</v>
      </c>
      <c r="E175" s="82">
        <v>945</v>
      </c>
      <c r="F175" s="84">
        <v>4</v>
      </c>
    </row>
    <row r="176" spans="1:6" ht="19.5" customHeight="1">
      <c r="A176" s="70" t="s">
        <v>210</v>
      </c>
      <c r="B176" s="81">
        <v>7</v>
      </c>
      <c r="C176" s="82">
        <v>53</v>
      </c>
      <c r="D176" s="82">
        <v>2759</v>
      </c>
      <c r="E176" s="82">
        <v>1696</v>
      </c>
      <c r="F176" s="84">
        <v>281</v>
      </c>
    </row>
    <row r="177" spans="1:6" ht="19.5" customHeight="1">
      <c r="A177" s="173" t="s">
        <v>211</v>
      </c>
      <c r="B177" s="174">
        <f>B178</f>
        <v>513</v>
      </c>
      <c r="C177" s="175">
        <f>C178</f>
        <v>2226</v>
      </c>
      <c r="D177" s="175">
        <f>D178</f>
        <v>224444</v>
      </c>
      <c r="E177" s="175">
        <f>E178</f>
        <v>106424</v>
      </c>
      <c r="F177" s="176">
        <f>F178</f>
        <v>161542</v>
      </c>
    </row>
    <row r="178" spans="1:6" ht="19.5" customHeight="1">
      <c r="A178" s="70" t="s">
        <v>212</v>
      </c>
      <c r="B178" s="81">
        <v>513</v>
      </c>
      <c r="C178" s="82">
        <v>2226</v>
      </c>
      <c r="D178" s="82">
        <v>224444</v>
      </c>
      <c r="E178" s="82">
        <v>106424</v>
      </c>
      <c r="F178" s="84">
        <v>161542</v>
      </c>
    </row>
    <row r="179" spans="1:6" ht="19.5" customHeight="1">
      <c r="A179" s="173" t="s">
        <v>213</v>
      </c>
      <c r="B179" s="174">
        <f>SUM(B180:B185)</f>
        <v>1164</v>
      </c>
      <c r="C179" s="175">
        <f>SUM(C180:C185)</f>
        <v>3835</v>
      </c>
      <c r="D179" s="175">
        <f>SUM(D180:D185)</f>
        <v>202173</v>
      </c>
      <c r="E179" s="175">
        <f>SUM(E180:E185)</f>
        <v>91292</v>
      </c>
      <c r="F179" s="176">
        <f>SUM(F180:F185)</f>
        <v>5632</v>
      </c>
    </row>
    <row r="180" spans="1:6" ht="19.5" customHeight="1">
      <c r="A180" s="70" t="s">
        <v>214</v>
      </c>
      <c r="B180" s="81">
        <v>62</v>
      </c>
      <c r="C180" s="82">
        <v>236</v>
      </c>
      <c r="D180" s="82">
        <v>11908</v>
      </c>
      <c r="E180" s="82">
        <v>6804</v>
      </c>
      <c r="F180" s="84">
        <v>356</v>
      </c>
    </row>
    <row r="181" spans="1:6" ht="19.5" customHeight="1">
      <c r="A181" s="70" t="s">
        <v>215</v>
      </c>
      <c r="B181" s="81">
        <v>152</v>
      </c>
      <c r="C181" s="82">
        <v>1259</v>
      </c>
      <c r="D181" s="82">
        <v>75653</v>
      </c>
      <c r="E181" s="82">
        <v>34586</v>
      </c>
      <c r="F181" s="84">
        <v>-1388</v>
      </c>
    </row>
    <row r="182" spans="1:6" ht="19.5" customHeight="1">
      <c r="A182" s="70" t="s">
        <v>216</v>
      </c>
      <c r="B182" s="81">
        <v>473</v>
      </c>
      <c r="C182" s="82">
        <v>795</v>
      </c>
      <c r="D182" s="82">
        <v>20856</v>
      </c>
      <c r="E182" s="82">
        <v>9269</v>
      </c>
      <c r="F182" s="84">
        <v>1010</v>
      </c>
    </row>
    <row r="183" spans="1:6" ht="19.5" customHeight="1">
      <c r="A183" s="70" t="s">
        <v>217</v>
      </c>
      <c r="B183" s="81">
        <v>255</v>
      </c>
      <c r="C183" s="82">
        <v>551</v>
      </c>
      <c r="D183" s="82">
        <v>47944</v>
      </c>
      <c r="E183" s="82">
        <v>14936</v>
      </c>
      <c r="F183" s="84">
        <v>743</v>
      </c>
    </row>
    <row r="184" spans="1:6" ht="19.5" customHeight="1">
      <c r="A184" s="70" t="s">
        <v>218</v>
      </c>
      <c r="B184" s="81">
        <v>75</v>
      </c>
      <c r="C184" s="82">
        <v>640</v>
      </c>
      <c r="D184" s="82">
        <v>28304</v>
      </c>
      <c r="E184" s="82">
        <v>15348</v>
      </c>
      <c r="F184" s="84">
        <v>3856</v>
      </c>
    </row>
    <row r="185" spans="1:6" ht="19.5" customHeight="1">
      <c r="A185" s="70" t="s">
        <v>219</v>
      </c>
      <c r="B185" s="81">
        <v>147</v>
      </c>
      <c r="C185" s="82">
        <v>354</v>
      </c>
      <c r="D185" s="82">
        <v>17508</v>
      </c>
      <c r="E185" s="82">
        <v>10349</v>
      </c>
      <c r="F185" s="84">
        <v>1055</v>
      </c>
    </row>
    <row r="186" spans="1:6" ht="19.5" customHeight="1">
      <c r="A186" s="72" t="s">
        <v>10</v>
      </c>
      <c r="B186" s="78">
        <f>B187+B194+B202</f>
        <v>6839</v>
      </c>
      <c r="C186" s="79">
        <f>C187+C194+C202</f>
        <v>12022</v>
      </c>
      <c r="D186" s="79">
        <f>D187+D194+D202</f>
        <v>388329</v>
      </c>
      <c r="E186" s="79">
        <f>E187+E194+E202</f>
        <v>226322</v>
      </c>
      <c r="F186" s="80">
        <f>F187+F194+F202</f>
        <v>23998</v>
      </c>
    </row>
    <row r="187" spans="1:6" ht="19.5" customHeight="1">
      <c r="A187" s="173" t="s">
        <v>220</v>
      </c>
      <c r="B187" s="174">
        <f>SUM(B188:B193)</f>
        <v>905</v>
      </c>
      <c r="C187" s="175">
        <f>SUM(C188:C193)</f>
        <v>3167</v>
      </c>
      <c r="D187" s="175">
        <f>SUM(D188:D193)</f>
        <v>156820</v>
      </c>
      <c r="E187" s="175">
        <f>SUM(E188:E193)</f>
        <v>98952</v>
      </c>
      <c r="F187" s="176">
        <f>SUM(F188:F193)</f>
        <v>14375</v>
      </c>
    </row>
    <row r="188" spans="1:6" ht="19.5" customHeight="1">
      <c r="A188" s="70" t="s">
        <v>221</v>
      </c>
      <c r="B188" s="81">
        <v>43</v>
      </c>
      <c r="C188" s="82">
        <v>218</v>
      </c>
      <c r="D188" s="82">
        <v>15884</v>
      </c>
      <c r="E188" s="82">
        <v>11730</v>
      </c>
      <c r="F188" s="84">
        <v>129</v>
      </c>
    </row>
    <row r="189" spans="1:6" ht="19.5" customHeight="1">
      <c r="A189" s="70" t="s">
        <v>222</v>
      </c>
      <c r="B189" s="81">
        <v>36</v>
      </c>
      <c r="C189" s="82">
        <v>115</v>
      </c>
      <c r="D189" s="82">
        <v>11374</v>
      </c>
      <c r="E189" s="82">
        <v>6020</v>
      </c>
      <c r="F189" s="84">
        <v>227</v>
      </c>
    </row>
    <row r="190" spans="1:6" ht="19.5" customHeight="1">
      <c r="A190" s="70" t="s">
        <v>223</v>
      </c>
      <c r="B190" s="81">
        <v>20</v>
      </c>
      <c r="C190" s="82">
        <v>537</v>
      </c>
      <c r="D190" s="82">
        <v>31930</v>
      </c>
      <c r="E190" s="82">
        <v>20855</v>
      </c>
      <c r="F190" s="84">
        <v>2063</v>
      </c>
    </row>
    <row r="191" spans="1:6" ht="19.5" customHeight="1">
      <c r="A191" s="70" t="s">
        <v>224</v>
      </c>
      <c r="B191" s="81">
        <v>573</v>
      </c>
      <c r="C191" s="82">
        <v>1406</v>
      </c>
      <c r="D191" s="82">
        <v>59985</v>
      </c>
      <c r="E191" s="82">
        <v>38822</v>
      </c>
      <c r="F191" s="84">
        <v>10942</v>
      </c>
    </row>
    <row r="192" spans="1:6" ht="19.5" customHeight="1">
      <c r="A192" s="70" t="s">
        <v>225</v>
      </c>
      <c r="B192" s="81">
        <v>12</v>
      </c>
      <c r="C192" s="82">
        <v>277</v>
      </c>
      <c r="D192" s="82">
        <v>13787</v>
      </c>
      <c r="E192" s="82">
        <v>5808</v>
      </c>
      <c r="F192" s="84">
        <v>183</v>
      </c>
    </row>
    <row r="193" spans="1:6" ht="19.5" customHeight="1">
      <c r="A193" s="70" t="s">
        <v>226</v>
      </c>
      <c r="B193" s="81">
        <v>221</v>
      </c>
      <c r="C193" s="82">
        <v>614</v>
      </c>
      <c r="D193" s="82">
        <v>23860</v>
      </c>
      <c r="E193" s="82">
        <v>15717</v>
      </c>
      <c r="F193" s="84">
        <v>831</v>
      </c>
    </row>
    <row r="194" spans="1:6" ht="19.5" customHeight="1">
      <c r="A194" s="173" t="s">
        <v>227</v>
      </c>
      <c r="B194" s="174">
        <f>SUM(B195:B201)</f>
        <v>443</v>
      </c>
      <c r="C194" s="175">
        <f>SUM(C195:C201)</f>
        <v>571</v>
      </c>
      <c r="D194" s="175">
        <f>SUM(D195:D201)</f>
        <v>21068</v>
      </c>
      <c r="E194" s="175">
        <f>SUM(E195:E201)</f>
        <v>9628</v>
      </c>
      <c r="F194" s="176">
        <f>SUM(F195:F201)</f>
        <v>1061</v>
      </c>
    </row>
    <row r="195" spans="1:6" ht="19.5" customHeight="1">
      <c r="A195" s="70" t="s">
        <v>228</v>
      </c>
      <c r="B195" s="81">
        <v>119</v>
      </c>
      <c r="C195" s="82">
        <v>214</v>
      </c>
      <c r="D195" s="82">
        <v>11566</v>
      </c>
      <c r="E195" s="82">
        <v>4554</v>
      </c>
      <c r="F195" s="84">
        <v>987</v>
      </c>
    </row>
    <row r="196" spans="1:6" ht="19.5" customHeight="1">
      <c r="A196" s="70" t="s">
        <v>229</v>
      </c>
      <c r="B196" s="81">
        <v>27</v>
      </c>
      <c r="C196" s="82">
        <v>36</v>
      </c>
      <c r="D196" s="82">
        <v>1853</v>
      </c>
      <c r="E196" s="82">
        <v>438</v>
      </c>
      <c r="F196" s="84">
        <v>27</v>
      </c>
    </row>
    <row r="197" spans="1:6" ht="19.5" customHeight="1">
      <c r="A197" s="70" t="s">
        <v>231</v>
      </c>
      <c r="B197" s="81">
        <v>54</v>
      </c>
      <c r="C197" s="82">
        <v>61</v>
      </c>
      <c r="D197" s="82">
        <v>1215</v>
      </c>
      <c r="E197" s="82">
        <v>834</v>
      </c>
      <c r="F197" s="84">
        <v>0</v>
      </c>
    </row>
    <row r="198" spans="1:6" ht="19.5" customHeight="1">
      <c r="A198" s="70" t="s">
        <v>232</v>
      </c>
      <c r="B198" s="81">
        <v>112</v>
      </c>
      <c r="C198" s="82">
        <v>138</v>
      </c>
      <c r="D198" s="82">
        <v>4872</v>
      </c>
      <c r="E198" s="82">
        <v>3240</v>
      </c>
      <c r="F198" s="84">
        <v>0</v>
      </c>
    </row>
    <row r="199" spans="1:6" ht="19.5" customHeight="1">
      <c r="A199" s="70" t="s">
        <v>233</v>
      </c>
      <c r="B199" s="81">
        <v>27</v>
      </c>
      <c r="C199" s="82">
        <v>24</v>
      </c>
      <c r="D199" s="82">
        <v>198</v>
      </c>
      <c r="E199" s="82">
        <v>78</v>
      </c>
      <c r="F199" s="84">
        <v>0</v>
      </c>
    </row>
    <row r="200" spans="1:6" ht="19.5" customHeight="1">
      <c r="A200" s="70" t="s">
        <v>235</v>
      </c>
      <c r="B200" s="81">
        <v>16</v>
      </c>
      <c r="C200" s="82">
        <v>20</v>
      </c>
      <c r="D200" s="82">
        <v>675</v>
      </c>
      <c r="E200" s="82">
        <v>326</v>
      </c>
      <c r="F200" s="84">
        <v>47</v>
      </c>
    </row>
    <row r="201" spans="1:6" ht="19.5" customHeight="1">
      <c r="A201" s="70" t="s">
        <v>236</v>
      </c>
      <c r="B201" s="81">
        <v>88</v>
      </c>
      <c r="C201" s="82">
        <v>78</v>
      </c>
      <c r="D201" s="82">
        <v>689</v>
      </c>
      <c r="E201" s="82">
        <v>158</v>
      </c>
      <c r="F201" s="84">
        <v>0</v>
      </c>
    </row>
    <row r="202" spans="1:6" ht="19.5" customHeight="1">
      <c r="A202" s="173" t="s">
        <v>237</v>
      </c>
      <c r="B202" s="174">
        <f>SUM(B203:B207)</f>
        <v>5491</v>
      </c>
      <c r="C202" s="175">
        <f>SUM(C203:C207)</f>
        <v>8284</v>
      </c>
      <c r="D202" s="175">
        <f>SUM(D203:D207)</f>
        <v>210441</v>
      </c>
      <c r="E202" s="175">
        <f>SUM(E203:E207)</f>
        <v>117742</v>
      </c>
      <c r="F202" s="176">
        <f>SUM(F203:F207)</f>
        <v>8562</v>
      </c>
    </row>
    <row r="203" spans="1:6" ht="19.5" customHeight="1">
      <c r="A203" s="70" t="s">
        <v>238</v>
      </c>
      <c r="B203" s="81">
        <v>206</v>
      </c>
      <c r="C203" s="82">
        <v>721</v>
      </c>
      <c r="D203" s="82">
        <v>20962</v>
      </c>
      <c r="E203" s="82">
        <v>11519</v>
      </c>
      <c r="F203" s="84">
        <v>1854</v>
      </c>
    </row>
    <row r="204" spans="1:6" ht="19.5" customHeight="1">
      <c r="A204" s="70" t="s">
        <v>239</v>
      </c>
      <c r="B204" s="81">
        <v>4711</v>
      </c>
      <c r="C204" s="82">
        <v>6730</v>
      </c>
      <c r="D204" s="82">
        <v>164216</v>
      </c>
      <c r="E204" s="82">
        <v>92849</v>
      </c>
      <c r="F204" s="84">
        <v>4838</v>
      </c>
    </row>
    <row r="205" spans="1:6" ht="19.5" customHeight="1">
      <c r="A205" s="70" t="s">
        <v>240</v>
      </c>
      <c r="B205" s="81">
        <v>19</v>
      </c>
      <c r="C205" s="82">
        <v>65</v>
      </c>
      <c r="D205" s="82">
        <v>6760</v>
      </c>
      <c r="E205" s="82">
        <v>3312</v>
      </c>
      <c r="F205" s="84">
        <v>239</v>
      </c>
    </row>
    <row r="206" spans="1:6" ht="19.5" customHeight="1">
      <c r="A206" s="70" t="s">
        <v>241</v>
      </c>
      <c r="B206" s="81">
        <v>161</v>
      </c>
      <c r="C206" s="82">
        <v>308</v>
      </c>
      <c r="D206" s="82">
        <v>9370</v>
      </c>
      <c r="E206" s="82">
        <v>5124</v>
      </c>
      <c r="F206" s="84">
        <v>304</v>
      </c>
    </row>
    <row r="207" spans="1:6" ht="19.5" customHeight="1">
      <c r="A207" s="70" t="s">
        <v>242</v>
      </c>
      <c r="B207" s="81">
        <v>394</v>
      </c>
      <c r="C207" s="82">
        <v>460</v>
      </c>
      <c r="D207" s="82">
        <v>9133</v>
      </c>
      <c r="E207" s="82">
        <v>4938</v>
      </c>
      <c r="F207" s="84">
        <v>1327</v>
      </c>
    </row>
    <row r="208" spans="1:6" ht="19.5" customHeight="1">
      <c r="A208" s="72" t="s">
        <v>11</v>
      </c>
      <c r="B208" s="78">
        <f>B209</f>
        <v>25572</v>
      </c>
      <c r="C208" s="79">
        <f t="shared" ref="C208:F209" si="0">C209</f>
        <v>21262</v>
      </c>
      <c r="D208" s="79">
        <f t="shared" si="0"/>
        <v>177474</v>
      </c>
      <c r="E208" s="79">
        <f t="shared" si="0"/>
        <v>177474</v>
      </c>
      <c r="F208" s="80">
        <f t="shared" si="0"/>
        <v>0</v>
      </c>
    </row>
    <row r="209" spans="1:6" ht="19.5" customHeight="1">
      <c r="A209" s="173" t="s">
        <v>243</v>
      </c>
      <c r="B209" s="174">
        <f>B210</f>
        <v>25572</v>
      </c>
      <c r="C209" s="175">
        <f t="shared" si="0"/>
        <v>21262</v>
      </c>
      <c r="D209" s="175">
        <f t="shared" si="0"/>
        <v>177474</v>
      </c>
      <c r="E209" s="175">
        <f t="shared" si="0"/>
        <v>177474</v>
      </c>
      <c r="F209" s="176">
        <f t="shared" si="0"/>
        <v>0</v>
      </c>
    </row>
    <row r="210" spans="1:6" ht="19.5" customHeight="1">
      <c r="A210" s="85" t="s">
        <v>244</v>
      </c>
      <c r="B210" s="143">
        <v>25572</v>
      </c>
      <c r="C210" s="144">
        <v>21262</v>
      </c>
      <c r="D210" s="144">
        <v>177474</v>
      </c>
      <c r="E210" s="144">
        <v>177474</v>
      </c>
      <c r="F210" s="153">
        <v>0</v>
      </c>
    </row>
    <row r="211" spans="1:6" ht="11.25" customHeight="1"/>
    <row r="212" spans="1:6">
      <c r="A212" s="3" t="s">
        <v>800</v>
      </c>
    </row>
    <row r="213" spans="1:6">
      <c r="A213" s="3" t="s">
        <v>801</v>
      </c>
    </row>
    <row r="214" spans="1:6" ht="13.5" thickBot="1"/>
    <row r="215" spans="1:6" ht="13.5" customHeight="1" thickTop="1">
      <c r="A215" s="16" t="str">
        <f>'Περιεχόμενα-Contents'!B11</f>
        <v>(Τελευταία Ενημέρωση/Last update 02/10/2023)</v>
      </c>
      <c r="B215" s="15"/>
      <c r="C215" s="15"/>
      <c r="D215" s="15"/>
      <c r="E215" s="15"/>
      <c r="F215" s="15"/>
    </row>
    <row r="216" spans="1:6" ht="13.5" customHeight="1">
      <c r="A216" s="14" t="str">
        <f>'Περιεχόμενα-Contents'!B12</f>
        <v>COPYRIGHT ©: 2023 ΚΥΠΡΙΑΚΗ ΔΗΜΟΚΡΑΤΙΑ, ΣΤΑΤΙΣΤΙΚΗ ΥΠΗΡΕΣΙΑ/REPUBLIC OF CYPRUS, STATISTICAL SERVICE</v>
      </c>
    </row>
  </sheetData>
  <mergeCells count="3">
    <mergeCell ref="A4:F4"/>
    <mergeCell ref="A5:F5"/>
    <mergeCell ref="A1:B1"/>
  </mergeCells>
  <hyperlinks>
    <hyperlink ref="A1" location="'Περιεχόμενα-Contents'!A1" display="Περιεχόμενα - Contents" xr:uid="{00000000-0004-0000-0400-000000000000}"/>
  </hyperlinks>
  <printOptions horizontalCentered="1"/>
  <pageMargins left="0.27559055118110237" right="0.15748031496062992" top="1.01" bottom="0.51181102362204722" header="0.27559055118110237" footer="0.23622047244094491"/>
  <pageSetup paperSize="9" scale="93" fitToHeight="7" orientation="portrait" r:id="rId1"/>
  <headerFooter differentFirst="1">
    <oddHeader>&amp;R&amp;"Arial,Έντονα"ΕΡΕΥΝΑ ΥΠΗΡΕΣΙΩΝ ΚΑΙ ΜΕΤΑΦΟΡΩΝ 2021
SERVICES AND TRANSPORT SURVEY 2021
&amp;"Arial,Πλάγια"&amp;8
Πίνακας 1 (συνέχεια)
Table 1 (continued)</oddHeader>
    <oddFooter xml:space="preserve">&amp;C- &amp;P - </oddFooter>
    <firstHeader>&amp;R&amp;"Arial,Έντονα"ΕΡΕΥΝΑ ΥΠΗΡΕΣΙΩΝ ΚΑΙ ΜΕΤΑΦΟΡΩΝ 2021
SERVICES AND TRANSPORT SURVEY 2021</firstHeader>
    <firstFooter>&amp;C- &amp;P -&amp;R&amp;"Arial,Πλάγια"&amp;8(συνεχίζεται)
(continued)</firstFooter>
  </headerFooter>
  <rowBreaks count="1" manualBreakCount="1">
    <brk id="74"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5"/>
  <sheetViews>
    <sheetView zoomScaleNormal="100" workbookViewId="0">
      <pane ySplit="11" topLeftCell="A12" activePane="bottomLeft" state="frozen"/>
      <selection activeCell="B10" sqref="B10"/>
      <selection pane="bottomLeft" activeCell="A2" sqref="A2"/>
    </sheetView>
  </sheetViews>
  <sheetFormatPr defaultRowHeight="12.75"/>
  <cols>
    <col min="1" max="1" width="18" style="3" customWidth="1"/>
    <col min="2" max="2" width="13.85546875" style="3" customWidth="1"/>
    <col min="3" max="3" width="12.28515625" style="3" customWidth="1"/>
    <col min="4" max="4" width="10.5703125" style="97" customWidth="1"/>
    <col min="5" max="6" width="15.28515625" style="3" customWidth="1"/>
    <col min="7" max="7" width="13.140625" style="97" customWidth="1"/>
    <col min="8" max="8" width="15.140625" style="3" customWidth="1"/>
    <col min="9" max="16384" width="9.140625" style="3"/>
  </cols>
  <sheetData>
    <row r="1" spans="1:8" ht="13.5" customHeight="1">
      <c r="A1" s="200" t="s">
        <v>465</v>
      </c>
      <c r="B1" s="200"/>
      <c r="C1" s="4"/>
      <c r="D1" s="109"/>
      <c r="E1" s="4"/>
      <c r="H1" s="89" t="s">
        <v>810</v>
      </c>
    </row>
    <row r="2" spans="1:8" ht="12.95" customHeight="1">
      <c r="A2" s="5"/>
      <c r="B2" s="4"/>
      <c r="C2" s="4"/>
      <c r="D2" s="109"/>
      <c r="E2" s="4"/>
      <c r="H2" s="89" t="s">
        <v>811</v>
      </c>
    </row>
    <row r="3" spans="1:8" ht="12.95" customHeight="1">
      <c r="A3" s="5"/>
      <c r="B3" s="4"/>
      <c r="C3" s="4"/>
      <c r="D3" s="109"/>
      <c r="E3" s="4"/>
      <c r="F3" s="4"/>
      <c r="G3" s="109"/>
      <c r="H3" s="4"/>
    </row>
    <row r="4" spans="1:8" ht="30" customHeight="1">
      <c r="A4" s="201" t="s">
        <v>828</v>
      </c>
      <c r="B4" s="201"/>
      <c r="C4" s="201"/>
      <c r="D4" s="201"/>
      <c r="E4" s="201"/>
      <c r="F4" s="201"/>
      <c r="G4" s="201"/>
      <c r="H4" s="201"/>
    </row>
    <row r="5" spans="1:8" ht="32.25" customHeight="1" thickBot="1">
      <c r="A5" s="202" t="s">
        <v>829</v>
      </c>
      <c r="B5" s="203"/>
      <c r="C5" s="203"/>
      <c r="D5" s="203"/>
      <c r="E5" s="203"/>
      <c r="F5" s="203"/>
      <c r="G5" s="203"/>
      <c r="H5" s="203"/>
    </row>
    <row r="6" spans="1:8" ht="15" customHeight="1" thickTop="1"/>
    <row r="7" spans="1:8" ht="16.5" customHeight="1">
      <c r="A7" s="204" t="s">
        <v>805</v>
      </c>
      <c r="B7" s="209" t="s">
        <v>478</v>
      </c>
      <c r="C7" s="210"/>
      <c r="D7" s="211"/>
      <c r="E7" s="210" t="s">
        <v>476</v>
      </c>
      <c r="F7" s="210"/>
      <c r="G7" s="210"/>
      <c r="H7" s="207" t="s">
        <v>720</v>
      </c>
    </row>
    <row r="8" spans="1:8" ht="16.5" customHeight="1">
      <c r="A8" s="205"/>
      <c r="B8" s="212" t="s">
        <v>479</v>
      </c>
      <c r="C8" s="213"/>
      <c r="D8" s="214"/>
      <c r="E8" s="215" t="s">
        <v>477</v>
      </c>
      <c r="F8" s="213"/>
      <c r="G8" s="213"/>
      <c r="H8" s="208"/>
    </row>
    <row r="9" spans="1:8" ht="30" customHeight="1">
      <c r="A9" s="205"/>
      <c r="B9" s="147" t="s">
        <v>716</v>
      </c>
      <c r="C9" s="148" t="s">
        <v>448</v>
      </c>
      <c r="D9" s="149" t="s">
        <v>449</v>
      </c>
      <c r="E9" s="13" t="s">
        <v>716</v>
      </c>
      <c r="F9" s="13" t="s">
        <v>448</v>
      </c>
      <c r="G9" s="13" t="s">
        <v>449</v>
      </c>
      <c r="H9" s="208"/>
    </row>
    <row r="10" spans="1:8" ht="30" customHeight="1">
      <c r="A10" s="205"/>
      <c r="B10" s="98" t="s">
        <v>718</v>
      </c>
      <c r="C10" s="13" t="s">
        <v>450</v>
      </c>
      <c r="D10" s="21" t="s">
        <v>451</v>
      </c>
      <c r="E10" s="154" t="s">
        <v>718</v>
      </c>
      <c r="F10" s="13" t="s">
        <v>450</v>
      </c>
      <c r="G10" s="13" t="s">
        <v>451</v>
      </c>
      <c r="H10" s="208"/>
    </row>
    <row r="11" spans="1:8" s="111" customFormat="1" ht="15" customHeight="1">
      <c r="A11" s="206"/>
      <c r="B11" s="117"/>
      <c r="C11" s="112"/>
      <c r="D11" s="118"/>
      <c r="E11" s="112" t="s">
        <v>447</v>
      </c>
      <c r="F11" s="112" t="s">
        <v>0</v>
      </c>
      <c r="G11" s="112" t="s">
        <v>0</v>
      </c>
      <c r="H11" s="155" t="s">
        <v>0</v>
      </c>
    </row>
    <row r="12" spans="1:8" ht="19.5" customHeight="1">
      <c r="A12" s="99" t="s">
        <v>3</v>
      </c>
      <c r="B12" s="103">
        <f t="shared" ref="B12:H12" si="0">B13+B19+B22+B24+B31</f>
        <v>1236</v>
      </c>
      <c r="C12" s="104">
        <f t="shared" si="0"/>
        <v>16960</v>
      </c>
      <c r="D12" s="113">
        <f t="shared" si="0"/>
        <v>18196</v>
      </c>
      <c r="E12" s="92">
        <f t="shared" si="0"/>
        <v>14575</v>
      </c>
      <c r="F12" s="115">
        <f t="shared" si="0"/>
        <v>420933</v>
      </c>
      <c r="G12" s="96">
        <f t="shared" si="0"/>
        <v>435508</v>
      </c>
      <c r="H12" s="107">
        <f t="shared" si="0"/>
        <v>75146</v>
      </c>
    </row>
    <row r="13" spans="1:8" ht="19.5" customHeight="1">
      <c r="A13" s="177" t="s">
        <v>46</v>
      </c>
      <c r="B13" s="178">
        <f t="shared" ref="B13:H13" si="1">SUM(B14:B18)</f>
        <v>897</v>
      </c>
      <c r="C13" s="179">
        <f t="shared" si="1"/>
        <v>4407</v>
      </c>
      <c r="D13" s="180">
        <f t="shared" si="1"/>
        <v>5304</v>
      </c>
      <c r="E13" s="179">
        <f t="shared" si="1"/>
        <v>10475</v>
      </c>
      <c r="F13" s="181">
        <f t="shared" si="1"/>
        <v>73952</v>
      </c>
      <c r="G13" s="182">
        <f t="shared" si="1"/>
        <v>84427</v>
      </c>
      <c r="H13" s="183">
        <f t="shared" si="1"/>
        <v>14485</v>
      </c>
    </row>
    <row r="14" spans="1:8" ht="19.5" customHeight="1">
      <c r="A14" s="100" t="s">
        <v>47</v>
      </c>
      <c r="B14" s="106">
        <v>2</v>
      </c>
      <c r="C14" s="9">
        <v>1275</v>
      </c>
      <c r="D14" s="184">
        <f>B14+C14</f>
        <v>1277</v>
      </c>
      <c r="E14" s="9">
        <v>13</v>
      </c>
      <c r="F14" s="116">
        <v>31672</v>
      </c>
      <c r="G14" s="11">
        <f>E14+F14</f>
        <v>31685</v>
      </c>
      <c r="H14" s="108">
        <v>5363</v>
      </c>
    </row>
    <row r="15" spans="1:8" ht="19.5" customHeight="1">
      <c r="A15" s="100" t="s">
        <v>48</v>
      </c>
      <c r="B15" s="106">
        <v>631</v>
      </c>
      <c r="C15" s="9">
        <v>600</v>
      </c>
      <c r="D15" s="184">
        <f>B15+C15</f>
        <v>1231</v>
      </c>
      <c r="E15" s="9">
        <v>6245</v>
      </c>
      <c r="F15" s="116">
        <v>4697</v>
      </c>
      <c r="G15" s="11">
        <f>E15+F15</f>
        <v>10942</v>
      </c>
      <c r="H15" s="108">
        <v>1983</v>
      </c>
    </row>
    <row r="16" spans="1:8" ht="19.5" customHeight="1">
      <c r="A16" s="100" t="s">
        <v>49</v>
      </c>
      <c r="B16" s="106">
        <v>57</v>
      </c>
      <c r="C16" s="9">
        <v>605</v>
      </c>
      <c r="D16" s="184">
        <f>B16+C16</f>
        <v>662</v>
      </c>
      <c r="E16" s="9">
        <v>507</v>
      </c>
      <c r="F16" s="116">
        <v>6029</v>
      </c>
      <c r="G16" s="11">
        <f>E16+F16</f>
        <v>6536</v>
      </c>
      <c r="H16" s="108">
        <v>1052</v>
      </c>
    </row>
    <row r="17" spans="1:8" ht="19.5" customHeight="1">
      <c r="A17" s="100" t="s">
        <v>50</v>
      </c>
      <c r="B17" s="106">
        <v>207</v>
      </c>
      <c r="C17" s="9">
        <v>1870</v>
      </c>
      <c r="D17" s="184">
        <f>B17+C17</f>
        <v>2077</v>
      </c>
      <c r="E17" s="9">
        <v>3710</v>
      </c>
      <c r="F17" s="116">
        <v>30655</v>
      </c>
      <c r="G17" s="11">
        <f>E17+F17</f>
        <v>34365</v>
      </c>
      <c r="H17" s="108">
        <v>5933</v>
      </c>
    </row>
    <row r="18" spans="1:8" ht="19.5" customHeight="1">
      <c r="A18" s="100" t="s">
        <v>51</v>
      </c>
      <c r="B18" s="106">
        <v>0</v>
      </c>
      <c r="C18" s="9">
        <v>57</v>
      </c>
      <c r="D18" s="184">
        <f>B18+C18</f>
        <v>57</v>
      </c>
      <c r="E18" s="9">
        <v>0</v>
      </c>
      <c r="F18" s="116">
        <v>899</v>
      </c>
      <c r="G18" s="11">
        <f>E18+F18</f>
        <v>899</v>
      </c>
      <c r="H18" s="108">
        <v>154</v>
      </c>
    </row>
    <row r="19" spans="1:8" ht="19.5" customHeight="1">
      <c r="A19" s="177" t="s">
        <v>52</v>
      </c>
      <c r="B19" s="178">
        <f t="shared" ref="B19:H19" si="2">SUM(B20:B21)</f>
        <v>8</v>
      </c>
      <c r="C19" s="179">
        <f t="shared" si="2"/>
        <v>262</v>
      </c>
      <c r="D19" s="180">
        <f t="shared" si="2"/>
        <v>270</v>
      </c>
      <c r="E19" s="179">
        <f t="shared" si="2"/>
        <v>84</v>
      </c>
      <c r="F19" s="181">
        <f t="shared" si="2"/>
        <v>4663</v>
      </c>
      <c r="G19" s="182">
        <f t="shared" si="2"/>
        <v>4747</v>
      </c>
      <c r="H19" s="183">
        <f t="shared" si="2"/>
        <v>787</v>
      </c>
    </row>
    <row r="20" spans="1:8" ht="19.5" customHeight="1">
      <c r="A20" s="100" t="s">
        <v>53</v>
      </c>
      <c r="B20" s="106">
        <v>8</v>
      </c>
      <c r="C20" s="9">
        <v>171</v>
      </c>
      <c r="D20" s="184">
        <f>B20+C20</f>
        <v>179</v>
      </c>
      <c r="E20" s="9">
        <v>84</v>
      </c>
      <c r="F20" s="116">
        <v>2199</v>
      </c>
      <c r="G20" s="11">
        <f>E20+F20</f>
        <v>2283</v>
      </c>
      <c r="H20" s="108">
        <v>345</v>
      </c>
    </row>
    <row r="21" spans="1:8" ht="19.5" customHeight="1">
      <c r="A21" s="100" t="s">
        <v>54</v>
      </c>
      <c r="B21" s="106">
        <v>0</v>
      </c>
      <c r="C21" s="9">
        <v>91</v>
      </c>
      <c r="D21" s="184">
        <f>B21+C21</f>
        <v>91</v>
      </c>
      <c r="E21" s="9">
        <v>0</v>
      </c>
      <c r="F21" s="116">
        <v>2464</v>
      </c>
      <c r="G21" s="11">
        <f>E21+F21</f>
        <v>2464</v>
      </c>
      <c r="H21" s="108">
        <v>442</v>
      </c>
    </row>
    <row r="22" spans="1:8" ht="19.5" customHeight="1">
      <c r="A22" s="177" t="s">
        <v>55</v>
      </c>
      <c r="B22" s="178">
        <f t="shared" ref="B22:H22" si="3">SUM(B23)</f>
        <v>0</v>
      </c>
      <c r="C22" s="179">
        <f t="shared" si="3"/>
        <v>137</v>
      </c>
      <c r="D22" s="180">
        <f t="shared" si="3"/>
        <v>137</v>
      </c>
      <c r="E22" s="179">
        <f t="shared" si="3"/>
        <v>0</v>
      </c>
      <c r="F22" s="181">
        <f t="shared" si="3"/>
        <v>3757</v>
      </c>
      <c r="G22" s="182">
        <f t="shared" si="3"/>
        <v>3757</v>
      </c>
      <c r="H22" s="183">
        <f t="shared" si="3"/>
        <v>563</v>
      </c>
    </row>
    <row r="23" spans="1:8" ht="19.5" customHeight="1">
      <c r="A23" s="100" t="s">
        <v>56</v>
      </c>
      <c r="B23" s="106">
        <v>0</v>
      </c>
      <c r="C23" s="9">
        <v>137</v>
      </c>
      <c r="D23" s="184">
        <f>B23+C23</f>
        <v>137</v>
      </c>
      <c r="E23" s="9">
        <v>0</v>
      </c>
      <c r="F23" s="116">
        <v>3757</v>
      </c>
      <c r="G23" s="11">
        <f>E23+F23</f>
        <v>3757</v>
      </c>
      <c r="H23" s="108">
        <v>563</v>
      </c>
    </row>
    <row r="24" spans="1:8" ht="19.5" customHeight="1">
      <c r="A24" s="177" t="s">
        <v>57</v>
      </c>
      <c r="B24" s="178">
        <f t="shared" ref="B24:H24" si="4">SUM(B25:B30)</f>
        <v>150</v>
      </c>
      <c r="C24" s="179">
        <f t="shared" si="4"/>
        <v>9719</v>
      </c>
      <c r="D24" s="180">
        <f t="shared" si="4"/>
        <v>9869</v>
      </c>
      <c r="E24" s="179">
        <f t="shared" si="4"/>
        <v>2339</v>
      </c>
      <c r="F24" s="181">
        <f t="shared" si="4"/>
        <v>297661</v>
      </c>
      <c r="G24" s="182">
        <f t="shared" si="4"/>
        <v>300000</v>
      </c>
      <c r="H24" s="183">
        <f t="shared" si="4"/>
        <v>52170</v>
      </c>
    </row>
    <row r="25" spans="1:8" ht="19.5" customHeight="1">
      <c r="A25" s="100" t="s">
        <v>58</v>
      </c>
      <c r="B25" s="106">
        <v>2</v>
      </c>
      <c r="C25" s="9">
        <v>311</v>
      </c>
      <c r="D25" s="184">
        <f t="shared" ref="D25:D30" si="5">B25+C25</f>
        <v>313</v>
      </c>
      <c r="E25" s="9">
        <v>5</v>
      </c>
      <c r="F25" s="116">
        <v>6811</v>
      </c>
      <c r="G25" s="11">
        <f t="shared" ref="G25:G30" si="6">E25+F25</f>
        <v>6816</v>
      </c>
      <c r="H25" s="108">
        <v>1154</v>
      </c>
    </row>
    <row r="26" spans="1:8" ht="19.5" customHeight="1">
      <c r="A26" s="100" t="s">
        <v>60</v>
      </c>
      <c r="B26" s="106">
        <v>54</v>
      </c>
      <c r="C26" s="9">
        <v>320</v>
      </c>
      <c r="D26" s="184">
        <f t="shared" si="5"/>
        <v>374</v>
      </c>
      <c r="E26" s="9">
        <v>668</v>
      </c>
      <c r="F26" s="116">
        <v>4869</v>
      </c>
      <c r="G26" s="11">
        <f t="shared" si="6"/>
        <v>5537</v>
      </c>
      <c r="H26" s="108">
        <v>891</v>
      </c>
    </row>
    <row r="27" spans="1:8" ht="19.5" customHeight="1">
      <c r="A27" s="100" t="s">
        <v>61</v>
      </c>
      <c r="B27" s="106">
        <v>0</v>
      </c>
      <c r="C27" s="9">
        <v>567</v>
      </c>
      <c r="D27" s="184">
        <f t="shared" si="5"/>
        <v>567</v>
      </c>
      <c r="E27" s="9">
        <v>0</v>
      </c>
      <c r="F27" s="116">
        <v>18721</v>
      </c>
      <c r="G27" s="11">
        <f t="shared" si="6"/>
        <v>18721</v>
      </c>
      <c r="H27" s="108">
        <v>3275</v>
      </c>
    </row>
    <row r="28" spans="1:8" ht="19.5" customHeight="1">
      <c r="A28" s="100" t="s">
        <v>62</v>
      </c>
      <c r="B28" s="106">
        <v>0</v>
      </c>
      <c r="C28" s="9">
        <v>1777</v>
      </c>
      <c r="D28" s="184">
        <f t="shared" si="5"/>
        <v>1777</v>
      </c>
      <c r="E28" s="9">
        <v>0</v>
      </c>
      <c r="F28" s="116">
        <v>42016</v>
      </c>
      <c r="G28" s="11">
        <f t="shared" si="6"/>
        <v>42016</v>
      </c>
      <c r="H28" s="108">
        <v>7312</v>
      </c>
    </row>
    <row r="29" spans="1:8" ht="19.5" customHeight="1">
      <c r="A29" s="100" t="s">
        <v>63</v>
      </c>
      <c r="B29" s="106">
        <v>42</v>
      </c>
      <c r="C29" s="9">
        <v>330</v>
      </c>
      <c r="D29" s="184">
        <f t="shared" si="5"/>
        <v>372</v>
      </c>
      <c r="E29" s="9">
        <v>663</v>
      </c>
      <c r="F29" s="116">
        <v>6837</v>
      </c>
      <c r="G29" s="11">
        <f t="shared" si="6"/>
        <v>7500</v>
      </c>
      <c r="H29" s="108">
        <v>1837</v>
      </c>
    </row>
    <row r="30" spans="1:8" ht="19.5" customHeight="1">
      <c r="A30" s="100" t="s">
        <v>64</v>
      </c>
      <c r="B30" s="106">
        <v>52</v>
      </c>
      <c r="C30" s="9">
        <v>6414</v>
      </c>
      <c r="D30" s="184">
        <f t="shared" si="5"/>
        <v>6466</v>
      </c>
      <c r="E30" s="9">
        <v>1003</v>
      </c>
      <c r="F30" s="116">
        <v>218407</v>
      </c>
      <c r="G30" s="11">
        <f t="shared" si="6"/>
        <v>219410</v>
      </c>
      <c r="H30" s="108">
        <v>37701</v>
      </c>
    </row>
    <row r="31" spans="1:8" ht="19.5" customHeight="1">
      <c r="A31" s="177" t="s">
        <v>65</v>
      </c>
      <c r="B31" s="178">
        <f t="shared" ref="B31:H31" si="7">SUM(B32:B33)</f>
        <v>181</v>
      </c>
      <c r="C31" s="179">
        <f t="shared" si="7"/>
        <v>2435</v>
      </c>
      <c r="D31" s="180">
        <f t="shared" si="7"/>
        <v>2616</v>
      </c>
      <c r="E31" s="179">
        <f t="shared" si="7"/>
        <v>1677</v>
      </c>
      <c r="F31" s="181">
        <f t="shared" si="7"/>
        <v>40900</v>
      </c>
      <c r="G31" s="182">
        <f t="shared" si="7"/>
        <v>42577</v>
      </c>
      <c r="H31" s="183">
        <f t="shared" si="7"/>
        <v>7141</v>
      </c>
    </row>
    <row r="32" spans="1:8" ht="19.5" customHeight="1">
      <c r="A32" s="100" t="s">
        <v>66</v>
      </c>
      <c r="B32" s="106">
        <v>0</v>
      </c>
      <c r="C32" s="9">
        <v>600</v>
      </c>
      <c r="D32" s="184">
        <f>B32+C32</f>
        <v>600</v>
      </c>
      <c r="E32" s="9">
        <v>0</v>
      </c>
      <c r="F32" s="116">
        <v>14199</v>
      </c>
      <c r="G32" s="11">
        <f>E32+F32</f>
        <v>14199</v>
      </c>
      <c r="H32" s="108">
        <v>2301</v>
      </c>
    </row>
    <row r="33" spans="1:8" ht="19.5" customHeight="1">
      <c r="A33" s="100" t="s">
        <v>67</v>
      </c>
      <c r="B33" s="106">
        <v>181</v>
      </c>
      <c r="C33" s="9">
        <v>1835</v>
      </c>
      <c r="D33" s="184">
        <f>B33+C33</f>
        <v>2016</v>
      </c>
      <c r="E33" s="9">
        <v>1677</v>
      </c>
      <c r="F33" s="116">
        <v>26701</v>
      </c>
      <c r="G33" s="11">
        <f>E33+F33</f>
        <v>28378</v>
      </c>
      <c r="H33" s="108">
        <v>4840</v>
      </c>
    </row>
    <row r="34" spans="1:8" ht="19.5" customHeight="1">
      <c r="A34" s="101" t="s">
        <v>245</v>
      </c>
      <c r="B34" s="105">
        <f t="shared" ref="B34:H34" si="8">B35+B39</f>
        <v>2119</v>
      </c>
      <c r="C34" s="92">
        <f t="shared" si="8"/>
        <v>43716</v>
      </c>
      <c r="D34" s="114">
        <f t="shared" si="8"/>
        <v>45835</v>
      </c>
      <c r="E34" s="92">
        <f t="shared" si="8"/>
        <v>20368</v>
      </c>
      <c r="F34" s="115">
        <f t="shared" si="8"/>
        <v>491684</v>
      </c>
      <c r="G34" s="96">
        <f t="shared" si="8"/>
        <v>512052</v>
      </c>
      <c r="H34" s="107">
        <f t="shared" si="8"/>
        <v>82930</v>
      </c>
    </row>
    <row r="35" spans="1:8" ht="19.5" customHeight="1">
      <c r="A35" s="177" t="s">
        <v>246</v>
      </c>
      <c r="B35" s="178">
        <f t="shared" ref="B35:H35" si="9">SUM(B36:B38)</f>
        <v>0</v>
      </c>
      <c r="C35" s="179">
        <f t="shared" si="9"/>
        <v>20333</v>
      </c>
      <c r="D35" s="180">
        <f t="shared" si="9"/>
        <v>20333</v>
      </c>
      <c r="E35" s="179">
        <f t="shared" si="9"/>
        <v>0</v>
      </c>
      <c r="F35" s="181">
        <f t="shared" si="9"/>
        <v>234028</v>
      </c>
      <c r="G35" s="182">
        <f t="shared" si="9"/>
        <v>234028</v>
      </c>
      <c r="H35" s="183">
        <f t="shared" si="9"/>
        <v>37934</v>
      </c>
    </row>
    <row r="36" spans="1:8" ht="19.5" customHeight="1">
      <c r="A36" s="100" t="s">
        <v>248</v>
      </c>
      <c r="B36" s="106">
        <v>0</v>
      </c>
      <c r="C36" s="9">
        <v>19713</v>
      </c>
      <c r="D36" s="184">
        <f>B36+C36</f>
        <v>19713</v>
      </c>
      <c r="E36" s="9">
        <v>0</v>
      </c>
      <c r="F36" s="116">
        <v>226902</v>
      </c>
      <c r="G36" s="11">
        <f>E36+F36</f>
        <v>226902</v>
      </c>
      <c r="H36" s="108">
        <v>36807</v>
      </c>
    </row>
    <row r="37" spans="1:8" ht="19.5" customHeight="1">
      <c r="A37" s="100" t="s">
        <v>249</v>
      </c>
      <c r="B37" s="106">
        <v>0</v>
      </c>
      <c r="C37" s="9">
        <v>574</v>
      </c>
      <c r="D37" s="184">
        <f>B37+C37</f>
        <v>574</v>
      </c>
      <c r="E37" s="9">
        <v>0</v>
      </c>
      <c r="F37" s="116">
        <v>6507</v>
      </c>
      <c r="G37" s="11">
        <f>E37+F37</f>
        <v>6507</v>
      </c>
      <c r="H37" s="108">
        <v>1034</v>
      </c>
    </row>
    <row r="38" spans="1:8" ht="19.5" customHeight="1">
      <c r="A38" s="100" t="s">
        <v>836</v>
      </c>
      <c r="B38" s="106">
        <v>0</v>
      </c>
      <c r="C38" s="9">
        <v>46</v>
      </c>
      <c r="D38" s="184">
        <f>B38+C38</f>
        <v>46</v>
      </c>
      <c r="E38" s="9">
        <v>0</v>
      </c>
      <c r="F38" s="116">
        <v>619</v>
      </c>
      <c r="G38" s="11">
        <f>E38+F38</f>
        <v>619</v>
      </c>
      <c r="H38" s="108">
        <v>93</v>
      </c>
    </row>
    <row r="39" spans="1:8" ht="19.5" customHeight="1">
      <c r="A39" s="177" t="s">
        <v>252</v>
      </c>
      <c r="B39" s="178">
        <f t="shared" ref="B39:H39" si="10">SUM(B40:B43)</f>
        <v>2119</v>
      </c>
      <c r="C39" s="179">
        <f t="shared" si="10"/>
        <v>23383</v>
      </c>
      <c r="D39" s="180">
        <f t="shared" si="10"/>
        <v>25502</v>
      </c>
      <c r="E39" s="179">
        <f t="shared" si="10"/>
        <v>20368</v>
      </c>
      <c r="F39" s="181">
        <f t="shared" si="10"/>
        <v>257656</v>
      </c>
      <c r="G39" s="182">
        <f t="shared" si="10"/>
        <v>278024</v>
      </c>
      <c r="H39" s="183">
        <f t="shared" si="10"/>
        <v>44996</v>
      </c>
    </row>
    <row r="40" spans="1:8" ht="19.5" customHeight="1">
      <c r="A40" s="100" t="s">
        <v>253</v>
      </c>
      <c r="B40" s="106">
        <v>974</v>
      </c>
      <c r="C40" s="9">
        <v>16562</v>
      </c>
      <c r="D40" s="184">
        <f>B40+C40</f>
        <v>17536</v>
      </c>
      <c r="E40" s="9">
        <v>9344</v>
      </c>
      <c r="F40" s="116">
        <v>184600</v>
      </c>
      <c r="G40" s="11">
        <f>E40+F40</f>
        <v>193944</v>
      </c>
      <c r="H40" s="108">
        <v>31226</v>
      </c>
    </row>
    <row r="41" spans="1:8" ht="19.5" customHeight="1">
      <c r="A41" s="100" t="s">
        <v>254</v>
      </c>
      <c r="B41" s="106">
        <v>19</v>
      </c>
      <c r="C41" s="9">
        <v>155</v>
      </c>
      <c r="D41" s="184">
        <f>B41+C41</f>
        <v>174</v>
      </c>
      <c r="E41" s="9">
        <v>131</v>
      </c>
      <c r="F41" s="116">
        <v>1563</v>
      </c>
      <c r="G41" s="11">
        <f>E41+F41</f>
        <v>1694</v>
      </c>
      <c r="H41" s="108">
        <v>305</v>
      </c>
    </row>
    <row r="42" spans="1:8" ht="19.5" customHeight="1">
      <c r="A42" s="100" t="s">
        <v>255</v>
      </c>
      <c r="B42" s="106">
        <v>371</v>
      </c>
      <c r="C42" s="9">
        <v>529</v>
      </c>
      <c r="D42" s="184">
        <f>B42+C42</f>
        <v>900</v>
      </c>
      <c r="E42" s="9">
        <v>3162</v>
      </c>
      <c r="F42" s="116">
        <v>6670</v>
      </c>
      <c r="G42" s="11">
        <f>E42+F42</f>
        <v>9832</v>
      </c>
      <c r="H42" s="108">
        <v>1687</v>
      </c>
    </row>
    <row r="43" spans="1:8" ht="19.5" customHeight="1">
      <c r="A43" s="100" t="s">
        <v>256</v>
      </c>
      <c r="B43" s="106">
        <v>755</v>
      </c>
      <c r="C43" s="9">
        <v>6137</v>
      </c>
      <c r="D43" s="184">
        <f>B43+C43</f>
        <v>6892</v>
      </c>
      <c r="E43" s="9">
        <v>7731</v>
      </c>
      <c r="F43" s="116">
        <v>64823</v>
      </c>
      <c r="G43" s="11">
        <f>E43+F43</f>
        <v>72554</v>
      </c>
      <c r="H43" s="108">
        <v>11778</v>
      </c>
    </row>
    <row r="44" spans="1:8" ht="19.5" customHeight="1">
      <c r="A44" s="101" t="s">
        <v>4</v>
      </c>
      <c r="B44" s="105">
        <f>B45+B53+B59+B62+B67+B72</f>
        <v>250</v>
      </c>
      <c r="C44" s="92">
        <f t="shared" ref="C44:H44" si="11">C45+C53+C59+C62+C67+C72</f>
        <v>16132</v>
      </c>
      <c r="D44" s="114">
        <f t="shared" si="11"/>
        <v>16382</v>
      </c>
      <c r="E44" s="92">
        <f t="shared" si="11"/>
        <v>1835</v>
      </c>
      <c r="F44" s="115">
        <f t="shared" si="11"/>
        <v>526287</v>
      </c>
      <c r="G44" s="96">
        <f t="shared" si="11"/>
        <v>528122</v>
      </c>
      <c r="H44" s="107">
        <f t="shared" si="11"/>
        <v>91116</v>
      </c>
    </row>
    <row r="45" spans="1:8" ht="19.5" customHeight="1">
      <c r="A45" s="177" t="s">
        <v>68</v>
      </c>
      <c r="B45" s="178">
        <f t="shared" ref="B45:H45" si="12">SUM(B46:B52)</f>
        <v>8</v>
      </c>
      <c r="C45" s="179">
        <f t="shared" si="12"/>
        <v>2153</v>
      </c>
      <c r="D45" s="180">
        <f t="shared" si="12"/>
        <v>2161</v>
      </c>
      <c r="E45" s="179">
        <f t="shared" si="12"/>
        <v>46</v>
      </c>
      <c r="F45" s="181">
        <f t="shared" si="12"/>
        <v>107381</v>
      </c>
      <c r="G45" s="182">
        <f t="shared" si="12"/>
        <v>107427</v>
      </c>
      <c r="H45" s="183">
        <f t="shared" si="12"/>
        <v>16450</v>
      </c>
    </row>
    <row r="46" spans="1:8" ht="19.5" customHeight="1">
      <c r="A46" s="100" t="s">
        <v>69</v>
      </c>
      <c r="B46" s="106">
        <v>8</v>
      </c>
      <c r="C46" s="9">
        <v>28</v>
      </c>
      <c r="D46" s="184">
        <f>B46+C46</f>
        <v>36</v>
      </c>
      <c r="E46" s="9">
        <v>46</v>
      </c>
      <c r="F46" s="116">
        <v>247</v>
      </c>
      <c r="G46" s="11">
        <f>E46+F46</f>
        <v>293</v>
      </c>
      <c r="H46" s="108">
        <v>45</v>
      </c>
    </row>
    <row r="47" spans="1:8" ht="19.5" customHeight="1">
      <c r="A47" s="100" t="s">
        <v>70</v>
      </c>
      <c r="B47" s="106">
        <v>0</v>
      </c>
      <c r="C47" s="9">
        <v>16</v>
      </c>
      <c r="D47" s="184">
        <f t="shared" ref="D47:D52" si="13">B47+C47</f>
        <v>16</v>
      </c>
      <c r="E47" s="9">
        <v>0</v>
      </c>
      <c r="F47" s="116">
        <v>213</v>
      </c>
      <c r="G47" s="11">
        <f t="shared" ref="G47:G52" si="14">E47+F47</f>
        <v>213</v>
      </c>
      <c r="H47" s="108">
        <v>36</v>
      </c>
    </row>
    <row r="48" spans="1:8" ht="19.5" customHeight="1">
      <c r="A48" s="100" t="s">
        <v>71</v>
      </c>
      <c r="B48" s="106">
        <v>0</v>
      </c>
      <c r="C48" s="9">
        <v>261</v>
      </c>
      <c r="D48" s="184">
        <f t="shared" si="13"/>
        <v>261</v>
      </c>
      <c r="E48" s="9">
        <v>0</v>
      </c>
      <c r="F48" s="116">
        <v>5234</v>
      </c>
      <c r="G48" s="11">
        <f t="shared" si="14"/>
        <v>5234</v>
      </c>
      <c r="H48" s="108">
        <v>823</v>
      </c>
    </row>
    <row r="49" spans="1:8" ht="19.5" customHeight="1">
      <c r="A49" s="100" t="s">
        <v>72</v>
      </c>
      <c r="B49" s="106">
        <v>0</v>
      </c>
      <c r="C49" s="9">
        <v>170</v>
      </c>
      <c r="D49" s="184">
        <f t="shared" si="13"/>
        <v>170</v>
      </c>
      <c r="E49" s="9">
        <v>0</v>
      </c>
      <c r="F49" s="116">
        <v>2789</v>
      </c>
      <c r="G49" s="11">
        <f t="shared" si="14"/>
        <v>2789</v>
      </c>
      <c r="H49" s="108">
        <v>454</v>
      </c>
    </row>
    <row r="50" spans="1:8" ht="19.5" customHeight="1">
      <c r="A50" s="100" t="s">
        <v>73</v>
      </c>
      <c r="B50" s="106">
        <v>0</v>
      </c>
      <c r="C50" s="9">
        <v>25</v>
      </c>
      <c r="D50" s="184">
        <f t="shared" si="13"/>
        <v>25</v>
      </c>
      <c r="E50" s="9">
        <v>0</v>
      </c>
      <c r="F50" s="116">
        <v>376</v>
      </c>
      <c r="G50" s="11">
        <f t="shared" si="14"/>
        <v>376</v>
      </c>
      <c r="H50" s="108">
        <v>56</v>
      </c>
    </row>
    <row r="51" spans="1:8" ht="19.5" customHeight="1">
      <c r="A51" s="100" t="s">
        <v>74</v>
      </c>
      <c r="B51" s="106">
        <v>0</v>
      </c>
      <c r="C51" s="9">
        <v>740</v>
      </c>
      <c r="D51" s="184">
        <f t="shared" si="13"/>
        <v>740</v>
      </c>
      <c r="E51" s="9">
        <v>0</v>
      </c>
      <c r="F51" s="116">
        <v>55248</v>
      </c>
      <c r="G51" s="11">
        <f t="shared" si="14"/>
        <v>55248</v>
      </c>
      <c r="H51" s="108">
        <v>8393</v>
      </c>
    </row>
    <row r="52" spans="1:8" ht="19.5" customHeight="1">
      <c r="A52" s="100" t="s">
        <v>75</v>
      </c>
      <c r="B52" s="106">
        <v>0</v>
      </c>
      <c r="C52" s="9">
        <v>913</v>
      </c>
      <c r="D52" s="184">
        <f t="shared" si="13"/>
        <v>913</v>
      </c>
      <c r="E52" s="9">
        <v>0</v>
      </c>
      <c r="F52" s="116">
        <v>43274</v>
      </c>
      <c r="G52" s="11">
        <f t="shared" si="14"/>
        <v>43274</v>
      </c>
      <c r="H52" s="108">
        <v>6643</v>
      </c>
    </row>
    <row r="53" spans="1:8" ht="19.5" customHeight="1">
      <c r="A53" s="177" t="s">
        <v>76</v>
      </c>
      <c r="B53" s="178">
        <f t="shared" ref="B53:H53" si="15">SUM(B54:B58)</f>
        <v>14</v>
      </c>
      <c r="C53" s="179">
        <f t="shared" si="15"/>
        <v>692</v>
      </c>
      <c r="D53" s="180">
        <f t="shared" si="15"/>
        <v>706</v>
      </c>
      <c r="E53" s="179">
        <f t="shared" si="15"/>
        <v>106</v>
      </c>
      <c r="F53" s="181">
        <f t="shared" si="15"/>
        <v>12195</v>
      </c>
      <c r="G53" s="182">
        <f t="shared" si="15"/>
        <v>12301</v>
      </c>
      <c r="H53" s="183">
        <f t="shared" si="15"/>
        <v>1913</v>
      </c>
    </row>
    <row r="54" spans="1:8" ht="19.5" customHeight="1">
      <c r="A54" s="100" t="s">
        <v>77</v>
      </c>
      <c r="B54" s="106">
        <v>0</v>
      </c>
      <c r="C54" s="9">
        <v>538</v>
      </c>
      <c r="D54" s="184">
        <f>B54+C54</f>
        <v>538</v>
      </c>
      <c r="E54" s="9">
        <v>0</v>
      </c>
      <c r="F54" s="116">
        <v>9813</v>
      </c>
      <c r="G54" s="11">
        <f>E54+F54</f>
        <v>9813</v>
      </c>
      <c r="H54" s="108">
        <v>1541</v>
      </c>
    </row>
    <row r="55" spans="1:8" ht="19.5" customHeight="1">
      <c r="A55" s="100" t="s">
        <v>78</v>
      </c>
      <c r="B55" s="106">
        <v>11</v>
      </c>
      <c r="C55" s="9">
        <v>19</v>
      </c>
      <c r="D55" s="184">
        <f>B55+C55</f>
        <v>30</v>
      </c>
      <c r="E55" s="9">
        <v>83</v>
      </c>
      <c r="F55" s="116">
        <v>236</v>
      </c>
      <c r="G55" s="11">
        <f>E55+F55</f>
        <v>319</v>
      </c>
      <c r="H55" s="108">
        <v>49</v>
      </c>
    </row>
    <row r="56" spans="1:8" ht="19.5" customHeight="1">
      <c r="A56" s="100" t="s">
        <v>79</v>
      </c>
      <c r="B56" s="106">
        <v>0</v>
      </c>
      <c r="C56" s="9">
        <v>23</v>
      </c>
      <c r="D56" s="184">
        <f>B56+C56</f>
        <v>23</v>
      </c>
      <c r="E56" s="9">
        <v>0</v>
      </c>
      <c r="F56" s="116">
        <v>1264</v>
      </c>
      <c r="G56" s="11">
        <f>E56+F56</f>
        <v>1264</v>
      </c>
      <c r="H56" s="108">
        <v>191</v>
      </c>
    </row>
    <row r="57" spans="1:8" ht="19.5" customHeight="1">
      <c r="A57" s="100" t="s">
        <v>80</v>
      </c>
      <c r="B57" s="106">
        <v>0</v>
      </c>
      <c r="C57" s="9">
        <v>95</v>
      </c>
      <c r="D57" s="184">
        <f>B57+C57</f>
        <v>95</v>
      </c>
      <c r="E57" s="9">
        <v>0</v>
      </c>
      <c r="F57" s="116">
        <v>737</v>
      </c>
      <c r="G57" s="11">
        <f>E57+F57</f>
        <v>737</v>
      </c>
      <c r="H57" s="108">
        <v>105</v>
      </c>
    </row>
    <row r="58" spans="1:8" ht="19.5" customHeight="1">
      <c r="A58" s="100" t="s">
        <v>81</v>
      </c>
      <c r="B58" s="106">
        <v>3</v>
      </c>
      <c r="C58" s="9">
        <v>17</v>
      </c>
      <c r="D58" s="184">
        <f>B58+C58</f>
        <v>20</v>
      </c>
      <c r="E58" s="9">
        <v>23</v>
      </c>
      <c r="F58" s="116">
        <v>145</v>
      </c>
      <c r="G58" s="11">
        <f>E58+F58</f>
        <v>168</v>
      </c>
      <c r="H58" s="108">
        <v>27</v>
      </c>
    </row>
    <row r="59" spans="1:8" ht="19.5" customHeight="1">
      <c r="A59" s="177" t="s">
        <v>82</v>
      </c>
      <c r="B59" s="178">
        <f t="shared" ref="B59:H59" si="16">SUM(B60:B61)</f>
        <v>0</v>
      </c>
      <c r="C59" s="179">
        <f t="shared" si="16"/>
        <v>739</v>
      </c>
      <c r="D59" s="180">
        <f t="shared" si="16"/>
        <v>739</v>
      </c>
      <c r="E59" s="179">
        <f t="shared" si="16"/>
        <v>0</v>
      </c>
      <c r="F59" s="181">
        <f t="shared" si="16"/>
        <v>16119</v>
      </c>
      <c r="G59" s="182">
        <f t="shared" si="16"/>
        <v>16119</v>
      </c>
      <c r="H59" s="183">
        <f t="shared" si="16"/>
        <v>2519</v>
      </c>
    </row>
    <row r="60" spans="1:8" ht="19.5" customHeight="1">
      <c r="A60" s="100" t="s">
        <v>83</v>
      </c>
      <c r="B60" s="106">
        <v>0</v>
      </c>
      <c r="C60" s="9">
        <v>192</v>
      </c>
      <c r="D60" s="184">
        <f>B60+C60</f>
        <v>192</v>
      </c>
      <c r="E60" s="9">
        <v>0</v>
      </c>
      <c r="F60" s="116">
        <v>2914</v>
      </c>
      <c r="G60" s="11">
        <f>E60+F60</f>
        <v>2914</v>
      </c>
      <c r="H60" s="108">
        <v>472</v>
      </c>
    </row>
    <row r="61" spans="1:8" ht="19.5" customHeight="1">
      <c r="A61" s="100" t="s">
        <v>84</v>
      </c>
      <c r="B61" s="106">
        <v>0</v>
      </c>
      <c r="C61" s="9">
        <v>547</v>
      </c>
      <c r="D61" s="184">
        <f>B61+C61</f>
        <v>547</v>
      </c>
      <c r="E61" s="9">
        <v>0</v>
      </c>
      <c r="F61" s="116">
        <v>13205</v>
      </c>
      <c r="G61" s="11">
        <f>E61+F61</f>
        <v>13205</v>
      </c>
      <c r="H61" s="108">
        <v>2047</v>
      </c>
    </row>
    <row r="62" spans="1:8" ht="19.5" customHeight="1">
      <c r="A62" s="177" t="s">
        <v>86</v>
      </c>
      <c r="B62" s="178">
        <f t="shared" ref="B62:H62" si="17">SUM(B63:B66)</f>
        <v>26</v>
      </c>
      <c r="C62" s="179">
        <f t="shared" si="17"/>
        <v>3961</v>
      </c>
      <c r="D62" s="180">
        <f t="shared" si="17"/>
        <v>3987</v>
      </c>
      <c r="E62" s="179">
        <f t="shared" si="17"/>
        <v>257</v>
      </c>
      <c r="F62" s="181">
        <f t="shared" si="17"/>
        <v>141626</v>
      </c>
      <c r="G62" s="182">
        <f t="shared" si="17"/>
        <v>141883</v>
      </c>
      <c r="H62" s="183">
        <f t="shared" si="17"/>
        <v>29829</v>
      </c>
    </row>
    <row r="63" spans="1:8" ht="19.5" customHeight="1">
      <c r="A63" s="100" t="s">
        <v>88</v>
      </c>
      <c r="B63" s="106">
        <v>0</v>
      </c>
      <c r="C63" s="9">
        <v>2150</v>
      </c>
      <c r="D63" s="184">
        <f>B63+C63</f>
        <v>2150</v>
      </c>
      <c r="E63" s="9">
        <v>0</v>
      </c>
      <c r="F63" s="116">
        <v>96933</v>
      </c>
      <c r="G63" s="11">
        <f>E63+F63</f>
        <v>96933</v>
      </c>
      <c r="H63" s="108">
        <v>22294</v>
      </c>
    </row>
    <row r="64" spans="1:8" ht="19.5" customHeight="1">
      <c r="A64" s="100" t="s">
        <v>89</v>
      </c>
      <c r="B64" s="106">
        <v>10</v>
      </c>
      <c r="C64" s="9">
        <v>283</v>
      </c>
      <c r="D64" s="184">
        <f>B64+C64</f>
        <v>293</v>
      </c>
      <c r="E64" s="9">
        <v>99</v>
      </c>
      <c r="F64" s="116">
        <v>3141</v>
      </c>
      <c r="G64" s="11">
        <f>E64+F64</f>
        <v>3240</v>
      </c>
      <c r="H64" s="108">
        <v>507</v>
      </c>
    </row>
    <row r="65" spans="1:8" ht="19.5" customHeight="1">
      <c r="A65" s="100" t="s">
        <v>91</v>
      </c>
      <c r="B65" s="106">
        <v>7</v>
      </c>
      <c r="C65" s="9">
        <v>158</v>
      </c>
      <c r="D65" s="184">
        <f>B65+C65</f>
        <v>165</v>
      </c>
      <c r="E65" s="9">
        <v>111</v>
      </c>
      <c r="F65" s="116">
        <v>7041</v>
      </c>
      <c r="G65" s="11">
        <f>E65+F65</f>
        <v>7152</v>
      </c>
      <c r="H65" s="108">
        <v>1154</v>
      </c>
    </row>
    <row r="66" spans="1:8" ht="19.5" customHeight="1">
      <c r="A66" s="100" t="s">
        <v>93</v>
      </c>
      <c r="B66" s="106">
        <v>9</v>
      </c>
      <c r="C66" s="9">
        <v>1370</v>
      </c>
      <c r="D66" s="184">
        <f>B66+C66</f>
        <v>1379</v>
      </c>
      <c r="E66" s="9">
        <v>47</v>
      </c>
      <c r="F66" s="116">
        <v>34511</v>
      </c>
      <c r="G66" s="11">
        <f>E66+F66</f>
        <v>34558</v>
      </c>
      <c r="H66" s="108">
        <v>5874</v>
      </c>
    </row>
    <row r="67" spans="1:8" ht="19.5" customHeight="1">
      <c r="A67" s="177" t="s">
        <v>94</v>
      </c>
      <c r="B67" s="178">
        <f t="shared" ref="B67:H67" si="18">SUM(B68:B71)</f>
        <v>194</v>
      </c>
      <c r="C67" s="179">
        <f t="shared" si="18"/>
        <v>7720</v>
      </c>
      <c r="D67" s="180">
        <f t="shared" si="18"/>
        <v>7914</v>
      </c>
      <c r="E67" s="179">
        <f t="shared" si="18"/>
        <v>1347</v>
      </c>
      <c r="F67" s="181">
        <f t="shared" si="18"/>
        <v>228004</v>
      </c>
      <c r="G67" s="182">
        <f t="shared" si="18"/>
        <v>229351</v>
      </c>
      <c r="H67" s="183">
        <f t="shared" si="18"/>
        <v>36732</v>
      </c>
    </row>
    <row r="68" spans="1:8" ht="19.5" customHeight="1">
      <c r="A68" s="100" t="s">
        <v>95</v>
      </c>
      <c r="B68" s="106">
        <v>163</v>
      </c>
      <c r="C68" s="9">
        <v>5709</v>
      </c>
      <c r="D68" s="184">
        <f>B68+C68</f>
        <v>5872</v>
      </c>
      <c r="E68" s="9">
        <v>1255</v>
      </c>
      <c r="F68" s="116">
        <v>183710</v>
      </c>
      <c r="G68" s="11">
        <f>E68+F68</f>
        <v>184965</v>
      </c>
      <c r="H68" s="108">
        <v>29834</v>
      </c>
    </row>
    <row r="69" spans="1:8" ht="19.5" customHeight="1">
      <c r="A69" s="100" t="s">
        <v>96</v>
      </c>
      <c r="B69" s="106">
        <v>0</v>
      </c>
      <c r="C69" s="9">
        <v>1035</v>
      </c>
      <c r="D69" s="184">
        <f>B69+C69</f>
        <v>1035</v>
      </c>
      <c r="E69" s="9">
        <v>0</v>
      </c>
      <c r="F69" s="116">
        <v>26486</v>
      </c>
      <c r="G69" s="11">
        <f>E69+F69</f>
        <v>26486</v>
      </c>
      <c r="H69" s="108">
        <v>4200</v>
      </c>
    </row>
    <row r="70" spans="1:8" ht="19.5" customHeight="1">
      <c r="A70" s="100" t="s">
        <v>97</v>
      </c>
      <c r="B70" s="106">
        <v>31</v>
      </c>
      <c r="C70" s="9">
        <v>232</v>
      </c>
      <c r="D70" s="184">
        <f>B70+C70</f>
        <v>263</v>
      </c>
      <c r="E70" s="9">
        <v>92</v>
      </c>
      <c r="F70" s="116">
        <v>2291</v>
      </c>
      <c r="G70" s="11">
        <f>E70+F70</f>
        <v>2383</v>
      </c>
      <c r="H70" s="108">
        <v>359</v>
      </c>
    </row>
    <row r="71" spans="1:8" ht="19.5" customHeight="1">
      <c r="A71" s="100" t="s">
        <v>98</v>
      </c>
      <c r="B71" s="106">
        <v>0</v>
      </c>
      <c r="C71" s="9">
        <v>744</v>
      </c>
      <c r="D71" s="184">
        <f>B71+C71</f>
        <v>744</v>
      </c>
      <c r="E71" s="9">
        <v>0</v>
      </c>
      <c r="F71" s="116">
        <v>15517</v>
      </c>
      <c r="G71" s="11">
        <f>E71+F71</f>
        <v>15517</v>
      </c>
      <c r="H71" s="108">
        <v>2339</v>
      </c>
    </row>
    <row r="72" spans="1:8" ht="19.5" customHeight="1">
      <c r="A72" s="177" t="s">
        <v>99</v>
      </c>
      <c r="B72" s="178">
        <f t="shared" ref="B72:H72" si="19">SUM(B73:B76)</f>
        <v>8</v>
      </c>
      <c r="C72" s="179">
        <f t="shared" si="19"/>
        <v>867</v>
      </c>
      <c r="D72" s="180">
        <f t="shared" si="19"/>
        <v>875</v>
      </c>
      <c r="E72" s="179">
        <f t="shared" si="19"/>
        <v>79</v>
      </c>
      <c r="F72" s="181">
        <f t="shared" si="19"/>
        <v>20962</v>
      </c>
      <c r="G72" s="182">
        <f t="shared" si="19"/>
        <v>21041</v>
      </c>
      <c r="H72" s="183">
        <f t="shared" si="19"/>
        <v>3673</v>
      </c>
    </row>
    <row r="73" spans="1:8" ht="19.5" customHeight="1">
      <c r="A73" s="100" t="s">
        <v>100</v>
      </c>
      <c r="B73" s="106">
        <v>0</v>
      </c>
      <c r="C73" s="9">
        <v>387</v>
      </c>
      <c r="D73" s="184">
        <f>B73+C73</f>
        <v>387</v>
      </c>
      <c r="E73" s="9">
        <v>0</v>
      </c>
      <c r="F73" s="116">
        <v>8494</v>
      </c>
      <c r="G73" s="11">
        <f>E73+F73</f>
        <v>8494</v>
      </c>
      <c r="H73" s="108">
        <v>1494</v>
      </c>
    </row>
    <row r="74" spans="1:8" ht="19.5" customHeight="1">
      <c r="A74" s="100" t="s">
        <v>101</v>
      </c>
      <c r="B74" s="106">
        <v>0</v>
      </c>
      <c r="C74" s="9">
        <v>361</v>
      </c>
      <c r="D74" s="184">
        <f>B74+C74</f>
        <v>361</v>
      </c>
      <c r="E74" s="9">
        <v>0</v>
      </c>
      <c r="F74" s="116">
        <v>7230</v>
      </c>
      <c r="G74" s="11">
        <f>E74+F74</f>
        <v>7230</v>
      </c>
      <c r="H74" s="108">
        <v>1165</v>
      </c>
    </row>
    <row r="75" spans="1:8" ht="19.5" customHeight="1">
      <c r="A75" s="100" t="s">
        <v>102</v>
      </c>
      <c r="B75" s="106">
        <v>0</v>
      </c>
      <c r="C75" s="9">
        <v>95</v>
      </c>
      <c r="D75" s="184">
        <f>B75+C75</f>
        <v>95</v>
      </c>
      <c r="E75" s="9">
        <v>0</v>
      </c>
      <c r="F75" s="116">
        <v>4458</v>
      </c>
      <c r="G75" s="11">
        <f>E75+F75</f>
        <v>4458</v>
      </c>
      <c r="H75" s="108">
        <v>879</v>
      </c>
    </row>
    <row r="76" spans="1:8" ht="19.5" customHeight="1">
      <c r="A76" s="100" t="s">
        <v>103</v>
      </c>
      <c r="B76" s="106">
        <v>8</v>
      </c>
      <c r="C76" s="9">
        <v>24</v>
      </c>
      <c r="D76" s="184">
        <f>B76+C76</f>
        <v>32</v>
      </c>
      <c r="E76" s="9">
        <v>79</v>
      </c>
      <c r="F76" s="116">
        <v>780</v>
      </c>
      <c r="G76" s="11">
        <f>E76+F76</f>
        <v>859</v>
      </c>
      <c r="H76" s="108">
        <v>135</v>
      </c>
    </row>
    <row r="77" spans="1:8" ht="19.5" customHeight="1">
      <c r="A77" s="101" t="s">
        <v>1</v>
      </c>
      <c r="B77" s="105">
        <f t="shared" ref="B77:H77" si="20">B78</f>
        <v>15</v>
      </c>
      <c r="C77" s="92">
        <f t="shared" si="20"/>
        <v>3387</v>
      </c>
      <c r="D77" s="114">
        <f t="shared" si="20"/>
        <v>3402</v>
      </c>
      <c r="E77" s="92">
        <f t="shared" si="20"/>
        <v>266</v>
      </c>
      <c r="F77" s="115">
        <f t="shared" si="20"/>
        <v>52245</v>
      </c>
      <c r="G77" s="96">
        <f t="shared" si="20"/>
        <v>52511</v>
      </c>
      <c r="H77" s="107">
        <f t="shared" si="20"/>
        <v>8293</v>
      </c>
    </row>
    <row r="78" spans="1:8" ht="19.5" customHeight="1">
      <c r="A78" s="177" t="s">
        <v>104</v>
      </c>
      <c r="B78" s="178">
        <f t="shared" ref="B78:H78" si="21">SUM(B79:B82)</f>
        <v>15</v>
      </c>
      <c r="C78" s="179">
        <f t="shared" si="21"/>
        <v>3387</v>
      </c>
      <c r="D78" s="180">
        <f t="shared" si="21"/>
        <v>3402</v>
      </c>
      <c r="E78" s="179">
        <f t="shared" si="21"/>
        <v>266</v>
      </c>
      <c r="F78" s="181">
        <f t="shared" si="21"/>
        <v>52245</v>
      </c>
      <c r="G78" s="182">
        <f t="shared" si="21"/>
        <v>52511</v>
      </c>
      <c r="H78" s="183">
        <f t="shared" si="21"/>
        <v>8293</v>
      </c>
    </row>
    <row r="79" spans="1:8" ht="19.5" customHeight="1">
      <c r="A79" s="100" t="s">
        <v>106</v>
      </c>
      <c r="B79" s="106">
        <v>0</v>
      </c>
      <c r="C79" s="9">
        <v>223</v>
      </c>
      <c r="D79" s="184">
        <f>B79+C79</f>
        <v>223</v>
      </c>
      <c r="E79" s="9">
        <v>0</v>
      </c>
      <c r="F79" s="116">
        <v>2691</v>
      </c>
      <c r="G79" s="11">
        <f>E79+F79</f>
        <v>2691</v>
      </c>
      <c r="H79" s="108">
        <v>487</v>
      </c>
    </row>
    <row r="80" spans="1:8" ht="19.5" customHeight="1">
      <c r="A80" s="100" t="s">
        <v>107</v>
      </c>
      <c r="B80" s="106">
        <v>0</v>
      </c>
      <c r="C80" s="9">
        <v>741</v>
      </c>
      <c r="D80" s="184">
        <f>B80+C80</f>
        <v>741</v>
      </c>
      <c r="E80" s="9">
        <v>0</v>
      </c>
      <c r="F80" s="116">
        <v>11430</v>
      </c>
      <c r="G80" s="11">
        <f>E80+F80</f>
        <v>11430</v>
      </c>
      <c r="H80" s="108">
        <v>1779</v>
      </c>
    </row>
    <row r="81" spans="1:8" ht="19.5" customHeight="1">
      <c r="A81" s="100" t="s">
        <v>108</v>
      </c>
      <c r="B81" s="106">
        <v>6</v>
      </c>
      <c r="C81" s="9">
        <v>1675</v>
      </c>
      <c r="D81" s="184">
        <f>B81+C81</f>
        <v>1681</v>
      </c>
      <c r="E81" s="9">
        <v>200</v>
      </c>
      <c r="F81" s="116">
        <v>25176</v>
      </c>
      <c r="G81" s="11">
        <f>E81+F81</f>
        <v>25376</v>
      </c>
      <c r="H81" s="108">
        <v>4083</v>
      </c>
    </row>
    <row r="82" spans="1:8" ht="19.5" customHeight="1">
      <c r="A82" s="100" t="s">
        <v>109</v>
      </c>
      <c r="B82" s="106">
        <v>9</v>
      </c>
      <c r="C82" s="9">
        <v>748</v>
      </c>
      <c r="D82" s="184">
        <f>B82+C82</f>
        <v>757</v>
      </c>
      <c r="E82" s="9">
        <v>66</v>
      </c>
      <c r="F82" s="116">
        <v>12948</v>
      </c>
      <c r="G82" s="11">
        <f>E82+F82</f>
        <v>13014</v>
      </c>
      <c r="H82" s="108">
        <v>1944</v>
      </c>
    </row>
    <row r="83" spans="1:8" ht="19.5" customHeight="1">
      <c r="A83" s="101" t="s">
        <v>5</v>
      </c>
      <c r="B83" s="105">
        <f t="shared" ref="B83:H83" si="22">B84+B87+B91+B95+B99+B104</f>
        <v>1866</v>
      </c>
      <c r="C83" s="92">
        <f t="shared" si="22"/>
        <v>33515</v>
      </c>
      <c r="D83" s="114">
        <f t="shared" si="22"/>
        <v>35381</v>
      </c>
      <c r="E83" s="92">
        <f t="shared" si="22"/>
        <v>24371</v>
      </c>
      <c r="F83" s="115">
        <f t="shared" si="22"/>
        <v>831937</v>
      </c>
      <c r="G83" s="96">
        <f t="shared" si="22"/>
        <v>856308</v>
      </c>
      <c r="H83" s="107">
        <f t="shared" si="22"/>
        <v>138124</v>
      </c>
    </row>
    <row r="84" spans="1:8" ht="19.5" customHeight="1">
      <c r="A84" s="177" t="s">
        <v>110</v>
      </c>
      <c r="B84" s="178">
        <f t="shared" ref="B84:H84" si="23">SUM(B85:B86)</f>
        <v>582</v>
      </c>
      <c r="C84" s="179">
        <f t="shared" si="23"/>
        <v>14502</v>
      </c>
      <c r="D84" s="180">
        <f t="shared" si="23"/>
        <v>15084</v>
      </c>
      <c r="E84" s="179">
        <f t="shared" si="23"/>
        <v>10381</v>
      </c>
      <c r="F84" s="181">
        <f t="shared" si="23"/>
        <v>383038</v>
      </c>
      <c r="G84" s="182">
        <f t="shared" si="23"/>
        <v>393419</v>
      </c>
      <c r="H84" s="183">
        <f t="shared" si="23"/>
        <v>63791</v>
      </c>
    </row>
    <row r="85" spans="1:8" ht="19.5" customHeight="1">
      <c r="A85" s="100" t="s">
        <v>111</v>
      </c>
      <c r="B85" s="106">
        <v>262</v>
      </c>
      <c r="C85" s="9">
        <v>5028</v>
      </c>
      <c r="D85" s="184">
        <f>B85+C85</f>
        <v>5290</v>
      </c>
      <c r="E85" s="9">
        <v>4047</v>
      </c>
      <c r="F85" s="116">
        <v>126289</v>
      </c>
      <c r="G85" s="11">
        <f>E85+F85</f>
        <v>130336</v>
      </c>
      <c r="H85" s="108">
        <v>20431</v>
      </c>
    </row>
    <row r="86" spans="1:8" ht="19.5" customHeight="1">
      <c r="A86" s="100" t="s">
        <v>112</v>
      </c>
      <c r="B86" s="106">
        <v>320</v>
      </c>
      <c r="C86" s="9">
        <v>9474</v>
      </c>
      <c r="D86" s="184">
        <f>B86+C86</f>
        <v>9794</v>
      </c>
      <c r="E86" s="9">
        <v>6334</v>
      </c>
      <c r="F86" s="116">
        <v>256749</v>
      </c>
      <c r="G86" s="11">
        <f>E86+F86</f>
        <v>263083</v>
      </c>
      <c r="H86" s="108">
        <v>43360</v>
      </c>
    </row>
    <row r="87" spans="1:8" ht="19.5" customHeight="1">
      <c r="A87" s="177" t="s">
        <v>113</v>
      </c>
      <c r="B87" s="178">
        <f t="shared" ref="B87:H87" si="24">SUM(B88:B90)</f>
        <v>0</v>
      </c>
      <c r="C87" s="179">
        <f t="shared" si="24"/>
        <v>9910</v>
      </c>
      <c r="D87" s="180">
        <f t="shared" si="24"/>
        <v>9910</v>
      </c>
      <c r="E87" s="179">
        <f t="shared" si="24"/>
        <v>0</v>
      </c>
      <c r="F87" s="181">
        <f t="shared" si="24"/>
        <v>272458</v>
      </c>
      <c r="G87" s="182">
        <f t="shared" si="24"/>
        <v>272458</v>
      </c>
      <c r="H87" s="183">
        <f t="shared" si="24"/>
        <v>43753</v>
      </c>
    </row>
    <row r="88" spans="1:8" ht="19.5" customHeight="1">
      <c r="A88" s="100" t="s">
        <v>114</v>
      </c>
      <c r="B88" s="106">
        <v>0</v>
      </c>
      <c r="C88" s="9">
        <v>2143</v>
      </c>
      <c r="D88" s="184">
        <f>B88+C88</f>
        <v>2143</v>
      </c>
      <c r="E88" s="9">
        <v>0</v>
      </c>
      <c r="F88" s="116">
        <v>83916</v>
      </c>
      <c r="G88" s="11">
        <f>E88+F88</f>
        <v>83916</v>
      </c>
      <c r="H88" s="108">
        <v>13519</v>
      </c>
    </row>
    <row r="89" spans="1:8" ht="19.5" customHeight="1">
      <c r="A89" s="100" t="s">
        <v>115</v>
      </c>
      <c r="B89" s="106">
        <v>0</v>
      </c>
      <c r="C89" s="9">
        <v>123</v>
      </c>
      <c r="D89" s="184">
        <f>B89+C89</f>
        <v>123</v>
      </c>
      <c r="E89" s="9">
        <v>0</v>
      </c>
      <c r="F89" s="116">
        <v>3206</v>
      </c>
      <c r="G89" s="11">
        <f>E89+F89</f>
        <v>3206</v>
      </c>
      <c r="H89" s="108">
        <v>540</v>
      </c>
    </row>
    <row r="90" spans="1:8" ht="19.5" customHeight="1">
      <c r="A90" s="100" t="s">
        <v>116</v>
      </c>
      <c r="B90" s="106">
        <v>0</v>
      </c>
      <c r="C90" s="9">
        <v>7644</v>
      </c>
      <c r="D90" s="184">
        <f>B90+C90</f>
        <v>7644</v>
      </c>
      <c r="E90" s="9">
        <v>0</v>
      </c>
      <c r="F90" s="116">
        <v>185336</v>
      </c>
      <c r="G90" s="11">
        <f>E90+F90</f>
        <v>185336</v>
      </c>
      <c r="H90" s="108">
        <v>29694</v>
      </c>
    </row>
    <row r="91" spans="1:8" ht="19.5" customHeight="1">
      <c r="A91" s="177" t="s">
        <v>117</v>
      </c>
      <c r="B91" s="178">
        <f t="shared" ref="B91:H91" si="25">SUM(B92:B94)</f>
        <v>773</v>
      </c>
      <c r="C91" s="179">
        <f t="shared" si="25"/>
        <v>3665</v>
      </c>
      <c r="D91" s="180">
        <f t="shared" si="25"/>
        <v>4438</v>
      </c>
      <c r="E91" s="179">
        <f t="shared" si="25"/>
        <v>9029</v>
      </c>
      <c r="F91" s="181">
        <f t="shared" si="25"/>
        <v>64302</v>
      </c>
      <c r="G91" s="182">
        <f t="shared" si="25"/>
        <v>73331</v>
      </c>
      <c r="H91" s="183">
        <f t="shared" si="25"/>
        <v>11846</v>
      </c>
    </row>
    <row r="92" spans="1:8" ht="19.5" customHeight="1">
      <c r="A92" s="100" t="s">
        <v>118</v>
      </c>
      <c r="B92" s="106">
        <v>456</v>
      </c>
      <c r="C92" s="9">
        <v>1209</v>
      </c>
      <c r="D92" s="184">
        <f>B92+C92</f>
        <v>1665</v>
      </c>
      <c r="E92" s="9">
        <v>5433</v>
      </c>
      <c r="F92" s="116">
        <v>21336</v>
      </c>
      <c r="G92" s="11">
        <f>E92+F92</f>
        <v>26769</v>
      </c>
      <c r="H92" s="108">
        <v>4316</v>
      </c>
    </row>
    <row r="93" spans="1:8" ht="19.5" customHeight="1">
      <c r="A93" s="100" t="s">
        <v>119</v>
      </c>
      <c r="B93" s="106">
        <v>317</v>
      </c>
      <c r="C93" s="9">
        <v>1793</v>
      </c>
      <c r="D93" s="184">
        <f>B93+C93</f>
        <v>2110</v>
      </c>
      <c r="E93" s="9">
        <v>3596</v>
      </c>
      <c r="F93" s="116">
        <v>31496</v>
      </c>
      <c r="G93" s="11">
        <f>E93+F93</f>
        <v>35092</v>
      </c>
      <c r="H93" s="108">
        <v>5793</v>
      </c>
    </row>
    <row r="94" spans="1:8" ht="19.5" customHeight="1">
      <c r="A94" s="100" t="s">
        <v>120</v>
      </c>
      <c r="B94" s="106">
        <v>0</v>
      </c>
      <c r="C94" s="9">
        <v>663</v>
      </c>
      <c r="D94" s="184">
        <f>B94+C94</f>
        <v>663</v>
      </c>
      <c r="E94" s="9">
        <v>0</v>
      </c>
      <c r="F94" s="116">
        <v>11470</v>
      </c>
      <c r="G94" s="11">
        <f>E94+F94</f>
        <v>11470</v>
      </c>
      <c r="H94" s="108">
        <v>1737</v>
      </c>
    </row>
    <row r="95" spans="1:8" ht="19.5" customHeight="1">
      <c r="A95" s="177" t="s">
        <v>121</v>
      </c>
      <c r="B95" s="178">
        <f t="shared" ref="B95:G95" si="26">SUM(B96:B98)</f>
        <v>19</v>
      </c>
      <c r="C95" s="179">
        <f t="shared" si="26"/>
        <v>2980</v>
      </c>
      <c r="D95" s="180">
        <f t="shared" si="26"/>
        <v>2999</v>
      </c>
      <c r="E95" s="179">
        <f t="shared" si="26"/>
        <v>170</v>
      </c>
      <c r="F95" s="181">
        <f t="shared" si="26"/>
        <v>73730</v>
      </c>
      <c r="G95" s="182">
        <f t="shared" si="26"/>
        <v>73900</v>
      </c>
      <c r="H95" s="183">
        <f>SUM(H96:H98)</f>
        <v>11785</v>
      </c>
    </row>
    <row r="96" spans="1:8" ht="19.5" customHeight="1">
      <c r="A96" s="100" t="s">
        <v>122</v>
      </c>
      <c r="B96" s="106">
        <v>19</v>
      </c>
      <c r="C96" s="9">
        <v>2514</v>
      </c>
      <c r="D96" s="184">
        <f>B96+C96</f>
        <v>2533</v>
      </c>
      <c r="E96" s="9">
        <v>170</v>
      </c>
      <c r="F96" s="116">
        <v>60931</v>
      </c>
      <c r="G96" s="11">
        <f>E96+F96</f>
        <v>61101</v>
      </c>
      <c r="H96" s="108">
        <v>9604</v>
      </c>
    </row>
    <row r="97" spans="1:8" ht="19.5" customHeight="1">
      <c r="A97" s="100" t="s">
        <v>123</v>
      </c>
      <c r="B97" s="106">
        <v>0</v>
      </c>
      <c r="C97" s="9">
        <v>14</v>
      </c>
      <c r="D97" s="184">
        <f>B97+C97</f>
        <v>14</v>
      </c>
      <c r="E97" s="9">
        <v>0</v>
      </c>
      <c r="F97" s="116">
        <v>328</v>
      </c>
      <c r="G97" s="11">
        <f>E97+F97</f>
        <v>328</v>
      </c>
      <c r="H97" s="108">
        <v>55</v>
      </c>
    </row>
    <row r="98" spans="1:8" ht="19.5" customHeight="1">
      <c r="A98" s="100" t="s">
        <v>124</v>
      </c>
      <c r="B98" s="106">
        <v>0</v>
      </c>
      <c r="C98" s="9">
        <v>452</v>
      </c>
      <c r="D98" s="184">
        <f>B98+C98</f>
        <v>452</v>
      </c>
      <c r="E98" s="9">
        <v>0</v>
      </c>
      <c r="F98" s="116">
        <v>12471</v>
      </c>
      <c r="G98" s="11">
        <f>E98+F98</f>
        <v>12471</v>
      </c>
      <c r="H98" s="108">
        <v>2126</v>
      </c>
    </row>
    <row r="99" spans="1:8" ht="19.5" customHeight="1">
      <c r="A99" s="177" t="s">
        <v>125</v>
      </c>
      <c r="B99" s="178">
        <f t="shared" ref="B99:H99" si="27">SUM(B100:B103)</f>
        <v>492</v>
      </c>
      <c r="C99" s="179">
        <f t="shared" si="27"/>
        <v>1970</v>
      </c>
      <c r="D99" s="180">
        <f t="shared" si="27"/>
        <v>2462</v>
      </c>
      <c r="E99" s="179">
        <f t="shared" si="27"/>
        <v>4791</v>
      </c>
      <c r="F99" s="181">
        <f t="shared" si="27"/>
        <v>32149</v>
      </c>
      <c r="G99" s="182">
        <f t="shared" si="27"/>
        <v>36940</v>
      </c>
      <c r="H99" s="183">
        <f t="shared" si="27"/>
        <v>5953</v>
      </c>
    </row>
    <row r="100" spans="1:8" ht="19.5" customHeight="1">
      <c r="A100" s="100" t="s">
        <v>126</v>
      </c>
      <c r="B100" s="106">
        <v>152</v>
      </c>
      <c r="C100" s="9">
        <v>493</v>
      </c>
      <c r="D100" s="184">
        <f>B100+C100</f>
        <v>645</v>
      </c>
      <c r="E100" s="9">
        <v>1452</v>
      </c>
      <c r="F100" s="116">
        <v>5902</v>
      </c>
      <c r="G100" s="11">
        <f>E100+F100</f>
        <v>7354</v>
      </c>
      <c r="H100" s="108">
        <v>1168</v>
      </c>
    </row>
    <row r="101" spans="1:8" ht="19.5" customHeight="1">
      <c r="A101" s="100" t="s">
        <v>127</v>
      </c>
      <c r="B101" s="106">
        <v>181</v>
      </c>
      <c r="C101" s="9">
        <v>321</v>
      </c>
      <c r="D101" s="184">
        <f>B101+C101</f>
        <v>502</v>
      </c>
      <c r="E101" s="9">
        <v>1985</v>
      </c>
      <c r="F101" s="116">
        <v>2172</v>
      </c>
      <c r="G101" s="11">
        <f>E101+F101</f>
        <v>4157</v>
      </c>
      <c r="H101" s="108">
        <v>715</v>
      </c>
    </row>
    <row r="102" spans="1:8" ht="19.5" customHeight="1">
      <c r="A102" s="100" t="s">
        <v>128</v>
      </c>
      <c r="B102" s="106">
        <v>80</v>
      </c>
      <c r="C102" s="9">
        <v>237</v>
      </c>
      <c r="D102" s="184">
        <f>B102+C102</f>
        <v>317</v>
      </c>
      <c r="E102" s="9">
        <v>853</v>
      </c>
      <c r="F102" s="116">
        <v>2619</v>
      </c>
      <c r="G102" s="11">
        <f>E102+F102</f>
        <v>3472</v>
      </c>
      <c r="H102" s="108">
        <v>574</v>
      </c>
    </row>
    <row r="103" spans="1:8" ht="19.5" customHeight="1">
      <c r="A103" s="100" t="s">
        <v>129</v>
      </c>
      <c r="B103" s="106">
        <v>79</v>
      </c>
      <c r="C103" s="9">
        <v>919</v>
      </c>
      <c r="D103" s="184">
        <f>B103+C103</f>
        <v>998</v>
      </c>
      <c r="E103" s="9">
        <v>501</v>
      </c>
      <c r="F103" s="116">
        <v>21456</v>
      </c>
      <c r="G103" s="11">
        <f>E103+F103</f>
        <v>21957</v>
      </c>
      <c r="H103" s="108">
        <v>3496</v>
      </c>
    </row>
    <row r="104" spans="1:8" ht="19.5" customHeight="1">
      <c r="A104" s="177" t="s">
        <v>130</v>
      </c>
      <c r="B104" s="178">
        <f t="shared" ref="B104:H104" si="28">B105</f>
        <v>0</v>
      </c>
      <c r="C104" s="179">
        <f t="shared" si="28"/>
        <v>488</v>
      </c>
      <c r="D104" s="180">
        <f t="shared" si="28"/>
        <v>488</v>
      </c>
      <c r="E104" s="179">
        <f t="shared" si="28"/>
        <v>0</v>
      </c>
      <c r="F104" s="181">
        <f t="shared" si="28"/>
        <v>6260</v>
      </c>
      <c r="G104" s="182">
        <f t="shared" si="28"/>
        <v>6260</v>
      </c>
      <c r="H104" s="183">
        <f t="shared" si="28"/>
        <v>996</v>
      </c>
    </row>
    <row r="105" spans="1:8" ht="19.5" customHeight="1">
      <c r="A105" s="100" t="s">
        <v>131</v>
      </c>
      <c r="B105" s="106">
        <v>0</v>
      </c>
      <c r="C105" s="9">
        <v>488</v>
      </c>
      <c r="D105" s="184">
        <f>B105+C105</f>
        <v>488</v>
      </c>
      <c r="E105" s="9">
        <v>0</v>
      </c>
      <c r="F105" s="116">
        <v>6260</v>
      </c>
      <c r="G105" s="11">
        <f>E105+F105</f>
        <v>6260</v>
      </c>
      <c r="H105" s="108">
        <v>996</v>
      </c>
    </row>
    <row r="106" spans="1:8" ht="19.5" customHeight="1">
      <c r="A106" s="101" t="s">
        <v>6</v>
      </c>
      <c r="B106" s="105">
        <f t="shared" ref="B106:H106" si="29">B107+B116+B120+B124+B128+B134</f>
        <v>1034</v>
      </c>
      <c r="C106" s="92">
        <f t="shared" si="29"/>
        <v>15313</v>
      </c>
      <c r="D106" s="114">
        <f t="shared" si="29"/>
        <v>16347</v>
      </c>
      <c r="E106" s="92">
        <f t="shared" si="29"/>
        <v>10365</v>
      </c>
      <c r="F106" s="115">
        <f t="shared" si="29"/>
        <v>276594</v>
      </c>
      <c r="G106" s="96">
        <f t="shared" si="29"/>
        <v>286959</v>
      </c>
      <c r="H106" s="107">
        <f t="shared" si="29"/>
        <v>48527</v>
      </c>
    </row>
    <row r="107" spans="1:8" ht="19.5" customHeight="1">
      <c r="A107" s="177" t="s">
        <v>132</v>
      </c>
      <c r="B107" s="178">
        <f>SUM(B108:B115)</f>
        <v>114</v>
      </c>
      <c r="C107" s="179">
        <f t="shared" ref="C107:H107" si="30">SUM(C108:C115)</f>
        <v>1553</v>
      </c>
      <c r="D107" s="180">
        <f t="shared" si="30"/>
        <v>1667</v>
      </c>
      <c r="E107" s="179">
        <f t="shared" si="30"/>
        <v>1174</v>
      </c>
      <c r="F107" s="181">
        <f t="shared" si="30"/>
        <v>24141</v>
      </c>
      <c r="G107" s="182">
        <f t="shared" si="30"/>
        <v>25315</v>
      </c>
      <c r="H107" s="183">
        <f t="shared" si="30"/>
        <v>4116</v>
      </c>
    </row>
    <row r="108" spans="1:8" ht="19.5" customHeight="1">
      <c r="A108" s="100" t="s">
        <v>807</v>
      </c>
      <c r="B108" s="106">
        <v>54</v>
      </c>
      <c r="C108" s="9">
        <v>730</v>
      </c>
      <c r="D108" s="184">
        <f t="shared" ref="D108:D115" si="31">B108+C108</f>
        <v>784</v>
      </c>
      <c r="E108" s="9">
        <v>624</v>
      </c>
      <c r="F108" s="116">
        <v>9964</v>
      </c>
      <c r="G108" s="11">
        <f t="shared" ref="G108:G115" si="32">E108+F108</f>
        <v>10588</v>
      </c>
      <c r="H108" s="108">
        <v>1729</v>
      </c>
    </row>
    <row r="109" spans="1:8" ht="19.5" customHeight="1">
      <c r="A109" s="100" t="s">
        <v>135</v>
      </c>
      <c r="B109" s="106">
        <v>17</v>
      </c>
      <c r="C109" s="9">
        <v>62</v>
      </c>
      <c r="D109" s="184">
        <f t="shared" si="31"/>
        <v>79</v>
      </c>
      <c r="E109" s="9">
        <v>190</v>
      </c>
      <c r="F109" s="116">
        <v>880</v>
      </c>
      <c r="G109" s="11">
        <f t="shared" si="32"/>
        <v>1070</v>
      </c>
      <c r="H109" s="108">
        <v>192</v>
      </c>
    </row>
    <row r="110" spans="1:8" ht="19.5" customHeight="1">
      <c r="A110" s="100" t="s">
        <v>136</v>
      </c>
      <c r="B110" s="106">
        <v>9</v>
      </c>
      <c r="C110" s="9">
        <v>0</v>
      </c>
      <c r="D110" s="184">
        <f t="shared" si="31"/>
        <v>9</v>
      </c>
      <c r="E110" s="9">
        <v>44</v>
      </c>
      <c r="F110" s="116">
        <v>0</v>
      </c>
      <c r="G110" s="11">
        <f t="shared" si="32"/>
        <v>44</v>
      </c>
      <c r="H110" s="108">
        <v>11</v>
      </c>
    </row>
    <row r="111" spans="1:8" ht="19.5" customHeight="1">
      <c r="A111" s="100" t="s">
        <v>137</v>
      </c>
      <c r="B111" s="106">
        <v>6</v>
      </c>
      <c r="C111" s="9">
        <v>63</v>
      </c>
      <c r="D111" s="184">
        <f t="shared" si="31"/>
        <v>69</v>
      </c>
      <c r="E111" s="9">
        <v>75</v>
      </c>
      <c r="F111" s="116">
        <v>545</v>
      </c>
      <c r="G111" s="11">
        <f t="shared" si="32"/>
        <v>620</v>
      </c>
      <c r="H111" s="108">
        <v>114</v>
      </c>
    </row>
    <row r="112" spans="1:8" ht="19.5" customHeight="1">
      <c r="A112" s="100" t="s">
        <v>139</v>
      </c>
      <c r="B112" s="106">
        <v>5</v>
      </c>
      <c r="C112" s="11">
        <v>246</v>
      </c>
      <c r="D112" s="184">
        <f t="shared" si="31"/>
        <v>251</v>
      </c>
      <c r="E112" s="9">
        <v>96</v>
      </c>
      <c r="F112" s="116">
        <v>4671</v>
      </c>
      <c r="G112" s="11">
        <f t="shared" si="32"/>
        <v>4767</v>
      </c>
      <c r="H112" s="108">
        <v>811</v>
      </c>
    </row>
    <row r="113" spans="1:11" ht="19.5" customHeight="1">
      <c r="A113" s="100" t="s">
        <v>142</v>
      </c>
      <c r="B113" s="106">
        <v>0</v>
      </c>
      <c r="C113" s="11">
        <v>40</v>
      </c>
      <c r="D113" s="184">
        <f t="shared" si="31"/>
        <v>40</v>
      </c>
      <c r="E113" s="9">
        <v>0</v>
      </c>
      <c r="F113" s="116">
        <v>1009</v>
      </c>
      <c r="G113" s="11">
        <f t="shared" si="32"/>
        <v>1009</v>
      </c>
      <c r="H113" s="108">
        <v>151</v>
      </c>
      <c r="I113" s="8"/>
      <c r="J113" s="8"/>
      <c r="K113" s="8"/>
    </row>
    <row r="114" spans="1:11" ht="19.5" customHeight="1">
      <c r="A114" s="100" t="s">
        <v>143</v>
      </c>
      <c r="B114" s="106">
        <v>23</v>
      </c>
      <c r="C114" s="11">
        <v>217</v>
      </c>
      <c r="D114" s="184">
        <f t="shared" si="31"/>
        <v>240</v>
      </c>
      <c r="E114" s="9">
        <v>145</v>
      </c>
      <c r="F114" s="116">
        <v>2032</v>
      </c>
      <c r="G114" s="11">
        <f t="shared" si="32"/>
        <v>2177</v>
      </c>
      <c r="H114" s="108">
        <v>360</v>
      </c>
    </row>
    <row r="115" spans="1:11" ht="19.5" customHeight="1">
      <c r="A115" s="100" t="s">
        <v>144</v>
      </c>
      <c r="B115" s="106">
        <v>0</v>
      </c>
      <c r="C115" s="11">
        <v>195</v>
      </c>
      <c r="D115" s="184">
        <f t="shared" si="31"/>
        <v>195</v>
      </c>
      <c r="E115" s="9">
        <v>0</v>
      </c>
      <c r="F115" s="116">
        <v>5040</v>
      </c>
      <c r="G115" s="11">
        <f t="shared" si="32"/>
        <v>5040</v>
      </c>
      <c r="H115" s="108">
        <v>748</v>
      </c>
    </row>
    <row r="116" spans="1:11" ht="19.5" customHeight="1">
      <c r="A116" s="177" t="s">
        <v>145</v>
      </c>
      <c r="B116" s="178">
        <f t="shared" ref="B116:H116" si="33">SUM(B117:B119)</f>
        <v>38</v>
      </c>
      <c r="C116" s="182">
        <f t="shared" si="33"/>
        <v>1874</v>
      </c>
      <c r="D116" s="180">
        <f t="shared" si="33"/>
        <v>1912</v>
      </c>
      <c r="E116" s="179">
        <f t="shared" si="33"/>
        <v>593</v>
      </c>
      <c r="F116" s="181">
        <f t="shared" si="33"/>
        <v>49340</v>
      </c>
      <c r="G116" s="182">
        <f t="shared" si="33"/>
        <v>49933</v>
      </c>
      <c r="H116" s="183">
        <f t="shared" si="33"/>
        <v>9317</v>
      </c>
    </row>
    <row r="117" spans="1:11" ht="19.5" customHeight="1">
      <c r="A117" s="100" t="s">
        <v>146</v>
      </c>
      <c r="B117" s="106">
        <v>38</v>
      </c>
      <c r="C117" s="11">
        <v>306</v>
      </c>
      <c r="D117" s="184">
        <f>B117+C117</f>
        <v>344</v>
      </c>
      <c r="E117" s="9">
        <v>593</v>
      </c>
      <c r="F117" s="116">
        <v>5121</v>
      </c>
      <c r="G117" s="11">
        <f>E117+F117</f>
        <v>5714</v>
      </c>
      <c r="H117" s="108">
        <v>969</v>
      </c>
    </row>
    <row r="118" spans="1:11" ht="19.5" customHeight="1">
      <c r="A118" s="100" t="s">
        <v>147</v>
      </c>
      <c r="B118" s="106">
        <v>0</v>
      </c>
      <c r="C118" s="11">
        <v>349</v>
      </c>
      <c r="D118" s="184">
        <f>B118+C118</f>
        <v>349</v>
      </c>
      <c r="E118" s="9">
        <v>0</v>
      </c>
      <c r="F118" s="116">
        <v>8797</v>
      </c>
      <c r="G118" s="11">
        <f>E118+F118</f>
        <v>8797</v>
      </c>
      <c r="H118" s="108">
        <v>1582</v>
      </c>
    </row>
    <row r="119" spans="1:11" ht="19.5" customHeight="1">
      <c r="A119" s="100" t="s">
        <v>148</v>
      </c>
      <c r="B119" s="106">
        <v>0</v>
      </c>
      <c r="C119" s="11">
        <v>1219</v>
      </c>
      <c r="D119" s="184">
        <f>B119+C119</f>
        <v>1219</v>
      </c>
      <c r="E119" s="9">
        <v>0</v>
      </c>
      <c r="F119" s="116">
        <v>35422</v>
      </c>
      <c r="G119" s="11">
        <f>E119+F119</f>
        <v>35422</v>
      </c>
      <c r="H119" s="108">
        <v>6766</v>
      </c>
    </row>
    <row r="120" spans="1:11" ht="19.5" customHeight="1">
      <c r="A120" s="177" t="s">
        <v>149</v>
      </c>
      <c r="B120" s="178">
        <f t="shared" ref="B120:H120" si="34">SUM(B121:B123)</f>
        <v>50</v>
      </c>
      <c r="C120" s="182">
        <f t="shared" si="34"/>
        <v>1505</v>
      </c>
      <c r="D120" s="180">
        <f t="shared" si="34"/>
        <v>1555</v>
      </c>
      <c r="E120" s="179">
        <f t="shared" si="34"/>
        <v>436</v>
      </c>
      <c r="F120" s="181">
        <f t="shared" si="34"/>
        <v>25704</v>
      </c>
      <c r="G120" s="182">
        <f t="shared" si="34"/>
        <v>26140</v>
      </c>
      <c r="H120" s="183">
        <f t="shared" si="34"/>
        <v>4144</v>
      </c>
    </row>
    <row r="121" spans="1:11" ht="19.5" customHeight="1">
      <c r="A121" s="100" t="s">
        <v>150</v>
      </c>
      <c r="B121" s="106">
        <v>0</v>
      </c>
      <c r="C121" s="11">
        <v>1363</v>
      </c>
      <c r="D121" s="184">
        <f>B121+C121</f>
        <v>1363</v>
      </c>
      <c r="E121" s="9">
        <v>0</v>
      </c>
      <c r="F121" s="116">
        <v>23589</v>
      </c>
      <c r="G121" s="11">
        <f>E121+F121</f>
        <v>23589</v>
      </c>
      <c r="H121" s="108">
        <v>3728</v>
      </c>
    </row>
    <row r="122" spans="1:11" ht="19.5" customHeight="1">
      <c r="A122" s="100" t="s">
        <v>151</v>
      </c>
      <c r="B122" s="106">
        <v>0</v>
      </c>
      <c r="C122" s="11">
        <v>50</v>
      </c>
      <c r="D122" s="184">
        <f>B122+C122</f>
        <v>50</v>
      </c>
      <c r="E122" s="9">
        <v>0</v>
      </c>
      <c r="F122" s="116">
        <v>390</v>
      </c>
      <c r="G122" s="11">
        <f>E122+F122</f>
        <v>390</v>
      </c>
      <c r="H122" s="108">
        <v>60</v>
      </c>
    </row>
    <row r="123" spans="1:11" ht="19.5" customHeight="1">
      <c r="A123" s="100" t="s">
        <v>152</v>
      </c>
      <c r="B123" s="106">
        <v>50</v>
      </c>
      <c r="C123" s="11">
        <v>92</v>
      </c>
      <c r="D123" s="184">
        <f>B123+C123</f>
        <v>142</v>
      </c>
      <c r="E123" s="9">
        <v>436</v>
      </c>
      <c r="F123" s="116">
        <v>1725</v>
      </c>
      <c r="G123" s="11">
        <f>E123+F123</f>
        <v>2161</v>
      </c>
      <c r="H123" s="108">
        <v>356</v>
      </c>
    </row>
    <row r="124" spans="1:11" ht="19.5" customHeight="1">
      <c r="A124" s="177" t="s">
        <v>153</v>
      </c>
      <c r="B124" s="178">
        <f t="shared" ref="B124:H124" si="35">SUM(B125:B127)</f>
        <v>65</v>
      </c>
      <c r="C124" s="182">
        <f t="shared" si="35"/>
        <v>2132</v>
      </c>
      <c r="D124" s="180">
        <f t="shared" si="35"/>
        <v>2197</v>
      </c>
      <c r="E124" s="179">
        <f t="shared" si="35"/>
        <v>704</v>
      </c>
      <c r="F124" s="181">
        <f t="shared" si="35"/>
        <v>29790</v>
      </c>
      <c r="G124" s="182">
        <f t="shared" si="35"/>
        <v>30494</v>
      </c>
      <c r="H124" s="183">
        <f t="shared" si="35"/>
        <v>5181</v>
      </c>
    </row>
    <row r="125" spans="1:11" ht="19.5" customHeight="1">
      <c r="A125" s="100" t="s">
        <v>154</v>
      </c>
      <c r="B125" s="106">
        <v>61</v>
      </c>
      <c r="C125" s="11">
        <v>2078</v>
      </c>
      <c r="D125" s="184">
        <f>B125+C125</f>
        <v>2139</v>
      </c>
      <c r="E125" s="9">
        <v>660</v>
      </c>
      <c r="F125" s="116">
        <v>29172</v>
      </c>
      <c r="G125" s="11">
        <f>E125+F125</f>
        <v>29832</v>
      </c>
      <c r="H125" s="108">
        <v>5073</v>
      </c>
    </row>
    <row r="126" spans="1:11" ht="19.5" customHeight="1">
      <c r="A126" s="100" t="s">
        <v>155</v>
      </c>
      <c r="B126" s="106">
        <v>4</v>
      </c>
      <c r="C126" s="11">
        <v>41</v>
      </c>
      <c r="D126" s="184">
        <f>B126+C126</f>
        <v>45</v>
      </c>
      <c r="E126" s="9">
        <v>44</v>
      </c>
      <c r="F126" s="116">
        <v>395</v>
      </c>
      <c r="G126" s="11">
        <f>E126+F126</f>
        <v>439</v>
      </c>
      <c r="H126" s="108">
        <v>73</v>
      </c>
    </row>
    <row r="127" spans="1:11" ht="19.5" customHeight="1">
      <c r="A127" s="100" t="s">
        <v>156</v>
      </c>
      <c r="B127" s="106">
        <v>0</v>
      </c>
      <c r="C127" s="11">
        <v>13</v>
      </c>
      <c r="D127" s="184">
        <f>B127+C127</f>
        <v>13</v>
      </c>
      <c r="E127" s="9">
        <v>0</v>
      </c>
      <c r="F127" s="116">
        <v>223</v>
      </c>
      <c r="G127" s="11">
        <f>E127+F127</f>
        <v>223</v>
      </c>
      <c r="H127" s="108">
        <v>35</v>
      </c>
    </row>
    <row r="128" spans="1:11" ht="19.5" customHeight="1">
      <c r="A128" s="177" t="s">
        <v>157</v>
      </c>
      <c r="B128" s="178">
        <f t="shared" ref="B128:H128" si="36">SUM(B129:B133)</f>
        <v>555</v>
      </c>
      <c r="C128" s="182">
        <f t="shared" si="36"/>
        <v>3542</v>
      </c>
      <c r="D128" s="180">
        <f t="shared" si="36"/>
        <v>4097</v>
      </c>
      <c r="E128" s="179">
        <f t="shared" si="36"/>
        <v>4485</v>
      </c>
      <c r="F128" s="181">
        <f t="shared" si="36"/>
        <v>40097</v>
      </c>
      <c r="G128" s="182">
        <f t="shared" si="36"/>
        <v>44582</v>
      </c>
      <c r="H128" s="183">
        <f t="shared" si="36"/>
        <v>7400</v>
      </c>
    </row>
    <row r="129" spans="1:8" ht="19.5" customHeight="1">
      <c r="A129" s="100" t="s">
        <v>158</v>
      </c>
      <c r="B129" s="106">
        <v>0</v>
      </c>
      <c r="C129" s="11">
        <v>175</v>
      </c>
      <c r="D129" s="184">
        <f>B129+C129</f>
        <v>175</v>
      </c>
      <c r="E129" s="9">
        <v>0</v>
      </c>
      <c r="F129" s="116">
        <v>1989</v>
      </c>
      <c r="G129" s="11">
        <f>E129+F129</f>
        <v>1989</v>
      </c>
      <c r="H129" s="108">
        <v>314</v>
      </c>
    </row>
    <row r="130" spans="1:8" ht="19.5" customHeight="1">
      <c r="A130" s="100" t="s">
        <v>159</v>
      </c>
      <c r="B130" s="106">
        <v>189</v>
      </c>
      <c r="C130" s="11">
        <v>2267</v>
      </c>
      <c r="D130" s="184">
        <f>B130+C130</f>
        <v>2456</v>
      </c>
      <c r="E130" s="9">
        <v>1416</v>
      </c>
      <c r="F130" s="116">
        <v>24717</v>
      </c>
      <c r="G130" s="11">
        <f>E130+F130</f>
        <v>26133</v>
      </c>
      <c r="H130" s="108">
        <v>4183</v>
      </c>
    </row>
    <row r="131" spans="1:8" ht="19.5" customHeight="1">
      <c r="A131" s="100" t="s">
        <v>160</v>
      </c>
      <c r="B131" s="106">
        <v>82</v>
      </c>
      <c r="C131" s="11">
        <v>189</v>
      </c>
      <c r="D131" s="184">
        <f>B131+C131</f>
        <v>271</v>
      </c>
      <c r="E131" s="9">
        <v>752</v>
      </c>
      <c r="F131" s="116">
        <v>2302</v>
      </c>
      <c r="G131" s="11">
        <f>E131+F131</f>
        <v>3054</v>
      </c>
      <c r="H131" s="108">
        <v>475</v>
      </c>
    </row>
    <row r="132" spans="1:8" ht="19.5" customHeight="1">
      <c r="A132" s="100" t="s">
        <v>161</v>
      </c>
      <c r="B132" s="106">
        <v>49</v>
      </c>
      <c r="C132" s="11">
        <v>351</v>
      </c>
      <c r="D132" s="184">
        <f>B132+C132</f>
        <v>400</v>
      </c>
      <c r="E132" s="9">
        <v>348</v>
      </c>
      <c r="F132" s="116">
        <v>4919</v>
      </c>
      <c r="G132" s="11">
        <f>E132+F132</f>
        <v>5267</v>
      </c>
      <c r="H132" s="108">
        <v>943</v>
      </c>
    </row>
    <row r="133" spans="1:8" ht="19.5" customHeight="1">
      <c r="A133" s="100" t="s">
        <v>162</v>
      </c>
      <c r="B133" s="106">
        <v>235</v>
      </c>
      <c r="C133" s="11">
        <v>560</v>
      </c>
      <c r="D133" s="184">
        <f>B133+C133</f>
        <v>795</v>
      </c>
      <c r="E133" s="9">
        <v>1969</v>
      </c>
      <c r="F133" s="116">
        <v>6170</v>
      </c>
      <c r="G133" s="11">
        <f>E133+F133</f>
        <v>8139</v>
      </c>
      <c r="H133" s="108">
        <v>1485</v>
      </c>
    </row>
    <row r="134" spans="1:8" ht="19.5" customHeight="1">
      <c r="A134" s="177" t="s">
        <v>163</v>
      </c>
      <c r="B134" s="178">
        <f t="shared" ref="B134:H134" si="37">SUM(B135:B141)</f>
        <v>212</v>
      </c>
      <c r="C134" s="182">
        <f t="shared" si="37"/>
        <v>4707</v>
      </c>
      <c r="D134" s="180">
        <f t="shared" si="37"/>
        <v>4919</v>
      </c>
      <c r="E134" s="179">
        <f t="shared" si="37"/>
        <v>2973</v>
      </c>
      <c r="F134" s="181">
        <f t="shared" si="37"/>
        <v>107522</v>
      </c>
      <c r="G134" s="182">
        <f t="shared" si="37"/>
        <v>110495</v>
      </c>
      <c r="H134" s="183">
        <f t="shared" si="37"/>
        <v>18369</v>
      </c>
    </row>
    <row r="135" spans="1:8" ht="19.5" customHeight="1">
      <c r="A135" s="100" t="s">
        <v>164</v>
      </c>
      <c r="B135" s="106">
        <v>189</v>
      </c>
      <c r="C135" s="11">
        <v>1197</v>
      </c>
      <c r="D135" s="184">
        <f>B135+C135</f>
        <v>1386</v>
      </c>
      <c r="E135" s="9">
        <v>2739</v>
      </c>
      <c r="F135" s="116">
        <v>37462</v>
      </c>
      <c r="G135" s="11">
        <f>E135+F135</f>
        <v>40201</v>
      </c>
      <c r="H135" s="108">
        <v>6126</v>
      </c>
    </row>
    <row r="136" spans="1:8" ht="19.5" customHeight="1">
      <c r="A136" s="100" t="s">
        <v>165</v>
      </c>
      <c r="B136" s="106">
        <v>0</v>
      </c>
      <c r="C136" s="11">
        <v>315</v>
      </c>
      <c r="D136" s="184">
        <f t="shared" ref="D136:D141" si="38">B136+C136</f>
        <v>315</v>
      </c>
      <c r="E136" s="9">
        <v>0</v>
      </c>
      <c r="F136" s="116">
        <v>2938</v>
      </c>
      <c r="G136" s="11">
        <f t="shared" ref="G136:G141" si="39">E136+F136</f>
        <v>2938</v>
      </c>
      <c r="H136" s="108">
        <v>472</v>
      </c>
    </row>
    <row r="137" spans="1:8" ht="19.5" customHeight="1">
      <c r="A137" s="100" t="s">
        <v>166</v>
      </c>
      <c r="B137" s="106">
        <v>0</v>
      </c>
      <c r="C137" s="11">
        <v>738</v>
      </c>
      <c r="D137" s="184">
        <f t="shared" si="38"/>
        <v>738</v>
      </c>
      <c r="E137" s="9">
        <v>0</v>
      </c>
      <c r="F137" s="116">
        <v>14444</v>
      </c>
      <c r="G137" s="11">
        <f t="shared" si="39"/>
        <v>14444</v>
      </c>
      <c r="H137" s="108">
        <v>2099</v>
      </c>
    </row>
    <row r="138" spans="1:8" ht="19.5" customHeight="1">
      <c r="A138" s="100" t="s">
        <v>167</v>
      </c>
      <c r="B138" s="106">
        <v>0</v>
      </c>
      <c r="C138" s="11">
        <v>281</v>
      </c>
      <c r="D138" s="184">
        <f t="shared" si="38"/>
        <v>281</v>
      </c>
      <c r="E138" s="9">
        <v>0</v>
      </c>
      <c r="F138" s="116">
        <v>4684</v>
      </c>
      <c r="G138" s="11">
        <f t="shared" si="39"/>
        <v>4684</v>
      </c>
      <c r="H138" s="108">
        <v>707</v>
      </c>
    </row>
    <row r="139" spans="1:8" ht="19.5" customHeight="1">
      <c r="A139" s="100" t="s">
        <v>168</v>
      </c>
      <c r="B139" s="106">
        <v>19</v>
      </c>
      <c r="C139" s="11">
        <v>771</v>
      </c>
      <c r="D139" s="184">
        <f t="shared" si="38"/>
        <v>790</v>
      </c>
      <c r="E139" s="9">
        <v>209</v>
      </c>
      <c r="F139" s="116">
        <v>29150</v>
      </c>
      <c r="G139" s="11">
        <f t="shared" si="39"/>
        <v>29359</v>
      </c>
      <c r="H139" s="108">
        <v>6032</v>
      </c>
    </row>
    <row r="140" spans="1:8" ht="19.5" customHeight="1">
      <c r="A140" s="100" t="s">
        <v>169</v>
      </c>
      <c r="B140" s="106">
        <v>4</v>
      </c>
      <c r="C140" s="11">
        <v>138</v>
      </c>
      <c r="D140" s="184">
        <f t="shared" si="38"/>
        <v>142</v>
      </c>
      <c r="E140" s="9">
        <v>25</v>
      </c>
      <c r="F140" s="116">
        <v>1602</v>
      </c>
      <c r="G140" s="11">
        <f t="shared" si="39"/>
        <v>1627</v>
      </c>
      <c r="H140" s="108">
        <v>287</v>
      </c>
    </row>
    <row r="141" spans="1:8" ht="19.5" customHeight="1">
      <c r="A141" s="100" t="s">
        <v>170</v>
      </c>
      <c r="B141" s="106">
        <v>0</v>
      </c>
      <c r="C141" s="11">
        <v>1267</v>
      </c>
      <c r="D141" s="184">
        <f t="shared" si="38"/>
        <v>1267</v>
      </c>
      <c r="E141" s="9">
        <v>0</v>
      </c>
      <c r="F141" s="116">
        <v>17242</v>
      </c>
      <c r="G141" s="11">
        <f t="shared" si="39"/>
        <v>17242</v>
      </c>
      <c r="H141" s="108">
        <v>2646</v>
      </c>
    </row>
    <row r="142" spans="1:8" ht="19.5" customHeight="1">
      <c r="A142" s="101" t="s">
        <v>7</v>
      </c>
      <c r="B142" s="105">
        <f t="shared" ref="B142:H142" si="40">B143</f>
        <v>986</v>
      </c>
      <c r="C142" s="96">
        <f t="shared" si="40"/>
        <v>10581</v>
      </c>
      <c r="D142" s="114">
        <f t="shared" si="40"/>
        <v>11567</v>
      </c>
      <c r="E142" s="92">
        <f t="shared" si="40"/>
        <v>9932</v>
      </c>
      <c r="F142" s="115">
        <f t="shared" si="40"/>
        <v>213146</v>
      </c>
      <c r="G142" s="96">
        <f t="shared" si="40"/>
        <v>223078</v>
      </c>
      <c r="H142" s="107">
        <f t="shared" si="40"/>
        <v>36569</v>
      </c>
    </row>
    <row r="143" spans="1:8" ht="19.5" customHeight="1">
      <c r="A143" s="177" t="s">
        <v>172</v>
      </c>
      <c r="B143" s="178">
        <f t="shared" ref="B143:H143" si="41">SUM(B144:B153)</f>
        <v>986</v>
      </c>
      <c r="C143" s="182">
        <f t="shared" si="41"/>
        <v>10581</v>
      </c>
      <c r="D143" s="180">
        <f t="shared" si="41"/>
        <v>11567</v>
      </c>
      <c r="E143" s="179">
        <f t="shared" si="41"/>
        <v>9932</v>
      </c>
      <c r="F143" s="181">
        <f t="shared" si="41"/>
        <v>213146</v>
      </c>
      <c r="G143" s="182">
        <f t="shared" si="41"/>
        <v>223078</v>
      </c>
      <c r="H143" s="183">
        <f t="shared" si="41"/>
        <v>36569</v>
      </c>
    </row>
    <row r="144" spans="1:8" ht="19.5" customHeight="1">
      <c r="A144" s="100" t="s">
        <v>174</v>
      </c>
      <c r="B144" s="106">
        <v>132</v>
      </c>
      <c r="C144" s="11">
        <v>1585</v>
      </c>
      <c r="D144" s="184">
        <f>B144+C144</f>
        <v>1717</v>
      </c>
      <c r="E144" s="9">
        <v>1415</v>
      </c>
      <c r="F144" s="116">
        <v>19945</v>
      </c>
      <c r="G144" s="11">
        <f>E144+F144</f>
        <v>21360</v>
      </c>
      <c r="H144" s="108">
        <v>3488</v>
      </c>
    </row>
    <row r="145" spans="1:8" ht="19.5" customHeight="1">
      <c r="A145" s="100" t="s">
        <v>175</v>
      </c>
      <c r="B145" s="106">
        <v>0</v>
      </c>
      <c r="C145" s="11">
        <v>387</v>
      </c>
      <c r="D145" s="184">
        <f t="shared" ref="D145:D153" si="42">B145+C145</f>
        <v>387</v>
      </c>
      <c r="E145" s="9">
        <v>0</v>
      </c>
      <c r="F145" s="116">
        <v>9171</v>
      </c>
      <c r="G145" s="11">
        <f t="shared" ref="G145:G153" si="43">E145+F145</f>
        <v>9171</v>
      </c>
      <c r="H145" s="108">
        <v>1746</v>
      </c>
    </row>
    <row r="146" spans="1:8" ht="19.5" customHeight="1">
      <c r="A146" s="100" t="s">
        <v>176</v>
      </c>
      <c r="B146" s="106">
        <v>0</v>
      </c>
      <c r="C146" s="11">
        <v>2433</v>
      </c>
      <c r="D146" s="184">
        <f t="shared" si="42"/>
        <v>2433</v>
      </c>
      <c r="E146" s="9">
        <v>0</v>
      </c>
      <c r="F146" s="116">
        <v>55695</v>
      </c>
      <c r="G146" s="11">
        <f t="shared" si="43"/>
        <v>55695</v>
      </c>
      <c r="H146" s="108">
        <v>8989</v>
      </c>
    </row>
    <row r="147" spans="1:8" ht="19.5" customHeight="1">
      <c r="A147" s="100" t="s">
        <v>177</v>
      </c>
      <c r="B147" s="106">
        <v>0</v>
      </c>
      <c r="C147" s="11">
        <v>9</v>
      </c>
      <c r="D147" s="184">
        <f t="shared" si="42"/>
        <v>9</v>
      </c>
      <c r="E147" s="9">
        <v>0</v>
      </c>
      <c r="F147" s="116">
        <v>90</v>
      </c>
      <c r="G147" s="11">
        <f t="shared" si="43"/>
        <v>90</v>
      </c>
      <c r="H147" s="108">
        <v>19</v>
      </c>
    </row>
    <row r="148" spans="1:8" ht="19.5" customHeight="1">
      <c r="A148" s="100" t="s">
        <v>178</v>
      </c>
      <c r="B148" s="106">
        <v>0</v>
      </c>
      <c r="C148" s="11">
        <v>385</v>
      </c>
      <c r="D148" s="184">
        <f t="shared" si="42"/>
        <v>385</v>
      </c>
      <c r="E148" s="9">
        <v>0</v>
      </c>
      <c r="F148" s="116">
        <v>6198</v>
      </c>
      <c r="G148" s="11">
        <f t="shared" si="43"/>
        <v>6198</v>
      </c>
      <c r="H148" s="108">
        <v>935</v>
      </c>
    </row>
    <row r="149" spans="1:8" ht="19.5" customHeight="1">
      <c r="A149" s="100" t="s">
        <v>180</v>
      </c>
      <c r="B149" s="106">
        <v>0</v>
      </c>
      <c r="C149" s="11">
        <v>2395</v>
      </c>
      <c r="D149" s="184">
        <f t="shared" si="42"/>
        <v>2395</v>
      </c>
      <c r="E149" s="9">
        <v>0</v>
      </c>
      <c r="F149" s="116">
        <v>79864</v>
      </c>
      <c r="G149" s="11">
        <f t="shared" si="43"/>
        <v>79864</v>
      </c>
      <c r="H149" s="108">
        <v>13101</v>
      </c>
    </row>
    <row r="150" spans="1:8" ht="19.5" customHeight="1">
      <c r="A150" s="100" t="s">
        <v>181</v>
      </c>
      <c r="B150" s="106">
        <v>209</v>
      </c>
      <c r="C150" s="11">
        <v>345</v>
      </c>
      <c r="D150" s="184">
        <f t="shared" si="42"/>
        <v>554</v>
      </c>
      <c r="E150" s="9">
        <v>1886</v>
      </c>
      <c r="F150" s="116">
        <v>2828</v>
      </c>
      <c r="G150" s="11">
        <f t="shared" si="43"/>
        <v>4714</v>
      </c>
      <c r="H150" s="108">
        <v>781</v>
      </c>
    </row>
    <row r="151" spans="1:8" ht="19.5" customHeight="1">
      <c r="A151" s="100" t="s">
        <v>182</v>
      </c>
      <c r="B151" s="106">
        <v>297</v>
      </c>
      <c r="C151" s="11">
        <v>560</v>
      </c>
      <c r="D151" s="184">
        <f t="shared" si="42"/>
        <v>857</v>
      </c>
      <c r="E151" s="9">
        <v>2535</v>
      </c>
      <c r="F151" s="116">
        <v>5449</v>
      </c>
      <c r="G151" s="11">
        <f t="shared" si="43"/>
        <v>7984</v>
      </c>
      <c r="H151" s="108">
        <v>1491</v>
      </c>
    </row>
    <row r="152" spans="1:8" ht="19.5" customHeight="1">
      <c r="A152" s="100" t="s">
        <v>838</v>
      </c>
      <c r="B152" s="106">
        <v>103</v>
      </c>
      <c r="C152" s="11">
        <v>380</v>
      </c>
      <c r="D152" s="184">
        <f t="shared" si="42"/>
        <v>483</v>
      </c>
      <c r="E152" s="9">
        <v>1026</v>
      </c>
      <c r="F152" s="116">
        <v>5928</v>
      </c>
      <c r="G152" s="11">
        <f t="shared" si="43"/>
        <v>6954</v>
      </c>
      <c r="H152" s="108">
        <v>1106</v>
      </c>
    </row>
    <row r="153" spans="1:8" ht="19.5" customHeight="1">
      <c r="A153" s="100" t="s">
        <v>184</v>
      </c>
      <c r="B153" s="106">
        <v>245</v>
      </c>
      <c r="C153" s="11">
        <v>2102</v>
      </c>
      <c r="D153" s="184">
        <f t="shared" si="42"/>
        <v>2347</v>
      </c>
      <c r="E153" s="9">
        <v>3070</v>
      </c>
      <c r="F153" s="116">
        <v>27978</v>
      </c>
      <c r="G153" s="11">
        <f t="shared" si="43"/>
        <v>31048</v>
      </c>
      <c r="H153" s="108">
        <v>4913</v>
      </c>
    </row>
    <row r="154" spans="1:8" ht="19.5" customHeight="1">
      <c r="A154" s="101" t="s">
        <v>8</v>
      </c>
      <c r="B154" s="105">
        <f t="shared" ref="B154:H154" si="44">B155+B161+B165</f>
        <v>3579</v>
      </c>
      <c r="C154" s="96">
        <f t="shared" si="44"/>
        <v>12040</v>
      </c>
      <c r="D154" s="114">
        <f t="shared" si="44"/>
        <v>15619</v>
      </c>
      <c r="E154" s="92">
        <f t="shared" si="44"/>
        <v>76483</v>
      </c>
      <c r="F154" s="115">
        <f t="shared" si="44"/>
        <v>241446</v>
      </c>
      <c r="G154" s="96">
        <f t="shared" si="44"/>
        <v>317929</v>
      </c>
      <c r="H154" s="107">
        <f t="shared" si="44"/>
        <v>53454</v>
      </c>
    </row>
    <row r="155" spans="1:8" ht="19.5" customHeight="1">
      <c r="A155" s="177" t="s">
        <v>186</v>
      </c>
      <c r="B155" s="178">
        <f t="shared" ref="B155:H155" si="45">SUM(B156:B160)</f>
        <v>3173</v>
      </c>
      <c r="C155" s="182">
        <f t="shared" si="45"/>
        <v>8909</v>
      </c>
      <c r="D155" s="180">
        <f t="shared" si="45"/>
        <v>12082</v>
      </c>
      <c r="E155" s="179">
        <f t="shared" si="45"/>
        <v>72608</v>
      </c>
      <c r="F155" s="181">
        <f t="shared" si="45"/>
        <v>193437</v>
      </c>
      <c r="G155" s="182">
        <f t="shared" si="45"/>
        <v>266045</v>
      </c>
      <c r="H155" s="183">
        <f t="shared" si="45"/>
        <v>44735</v>
      </c>
    </row>
    <row r="156" spans="1:8" ht="19.5" customHeight="1">
      <c r="A156" s="100" t="s">
        <v>187</v>
      </c>
      <c r="B156" s="106">
        <v>5</v>
      </c>
      <c r="C156" s="11">
        <v>3347</v>
      </c>
      <c r="D156" s="184">
        <f>B156+C156</f>
        <v>3352</v>
      </c>
      <c r="E156" s="9">
        <v>315</v>
      </c>
      <c r="F156" s="116">
        <v>88730</v>
      </c>
      <c r="G156" s="11">
        <f>E156+F156</f>
        <v>89045</v>
      </c>
      <c r="H156" s="108">
        <v>15100</v>
      </c>
    </row>
    <row r="157" spans="1:8" ht="19.5" customHeight="1">
      <c r="A157" s="100" t="s">
        <v>188</v>
      </c>
      <c r="B157" s="106">
        <v>350</v>
      </c>
      <c r="C157" s="11">
        <v>471</v>
      </c>
      <c r="D157" s="184">
        <f>B157+C157</f>
        <v>821</v>
      </c>
      <c r="E157" s="9">
        <v>15104</v>
      </c>
      <c r="F157" s="116">
        <v>7790</v>
      </c>
      <c r="G157" s="11">
        <f>E157+F157</f>
        <v>22894</v>
      </c>
      <c r="H157" s="108">
        <v>3268</v>
      </c>
    </row>
    <row r="158" spans="1:8" ht="19.5" customHeight="1">
      <c r="A158" s="100" t="s">
        <v>189</v>
      </c>
      <c r="B158" s="106">
        <v>712</v>
      </c>
      <c r="C158" s="11">
        <v>1921</v>
      </c>
      <c r="D158" s="184">
        <f>B158+C158</f>
        <v>2633</v>
      </c>
      <c r="E158" s="9">
        <v>21422</v>
      </c>
      <c r="F158" s="116">
        <v>39907</v>
      </c>
      <c r="G158" s="11">
        <f>E158+F158</f>
        <v>61329</v>
      </c>
      <c r="H158" s="108">
        <v>9789</v>
      </c>
    </row>
    <row r="159" spans="1:8" ht="19.5" customHeight="1">
      <c r="A159" s="100" t="s">
        <v>190</v>
      </c>
      <c r="B159" s="106">
        <v>667</v>
      </c>
      <c r="C159" s="11">
        <v>728</v>
      </c>
      <c r="D159" s="184">
        <f>B159+C159</f>
        <v>1395</v>
      </c>
      <c r="E159" s="9">
        <v>15695</v>
      </c>
      <c r="F159" s="116">
        <v>11578</v>
      </c>
      <c r="G159" s="11">
        <f>E159+F159</f>
        <v>27273</v>
      </c>
      <c r="H159" s="108">
        <v>4950</v>
      </c>
    </row>
    <row r="160" spans="1:8" ht="19.5" customHeight="1">
      <c r="A160" s="100" t="s">
        <v>191</v>
      </c>
      <c r="B160" s="106">
        <v>1439</v>
      </c>
      <c r="C160" s="11">
        <v>2442</v>
      </c>
      <c r="D160" s="184">
        <f>B160+C160</f>
        <v>3881</v>
      </c>
      <c r="E160" s="9">
        <v>20072</v>
      </c>
      <c r="F160" s="116">
        <v>45432</v>
      </c>
      <c r="G160" s="11">
        <f>E160+F160</f>
        <v>65504</v>
      </c>
      <c r="H160" s="108">
        <v>11628</v>
      </c>
    </row>
    <row r="161" spans="1:8" ht="19.5" customHeight="1">
      <c r="A161" s="177" t="s">
        <v>192</v>
      </c>
      <c r="B161" s="178">
        <f t="shared" ref="B161:H161" si="46">SUM(B162:B164)</f>
        <v>30</v>
      </c>
      <c r="C161" s="182">
        <f t="shared" si="46"/>
        <v>1783</v>
      </c>
      <c r="D161" s="180">
        <f t="shared" si="46"/>
        <v>1813</v>
      </c>
      <c r="E161" s="179">
        <f t="shared" si="46"/>
        <v>224</v>
      </c>
      <c r="F161" s="181">
        <f t="shared" si="46"/>
        <v>26884</v>
      </c>
      <c r="G161" s="182">
        <f t="shared" si="46"/>
        <v>27108</v>
      </c>
      <c r="H161" s="183">
        <f t="shared" si="46"/>
        <v>4525</v>
      </c>
    </row>
    <row r="162" spans="1:8" ht="19.5" customHeight="1">
      <c r="A162" s="100" t="s">
        <v>193</v>
      </c>
      <c r="B162" s="106">
        <v>9</v>
      </c>
      <c r="C162" s="11">
        <v>83</v>
      </c>
      <c r="D162" s="184">
        <f>B162+C162</f>
        <v>92</v>
      </c>
      <c r="E162" s="9">
        <v>53</v>
      </c>
      <c r="F162" s="116">
        <v>888</v>
      </c>
      <c r="G162" s="11">
        <f>E162+F162</f>
        <v>941</v>
      </c>
      <c r="H162" s="108">
        <v>160</v>
      </c>
    </row>
    <row r="163" spans="1:8" ht="19.5" customHeight="1">
      <c r="A163" s="100" t="s">
        <v>839</v>
      </c>
      <c r="B163" s="106">
        <v>0</v>
      </c>
      <c r="C163" s="11">
        <v>450</v>
      </c>
      <c r="D163" s="184">
        <f>B163+C163</f>
        <v>450</v>
      </c>
      <c r="E163" s="9">
        <v>0</v>
      </c>
      <c r="F163" s="116">
        <v>9496</v>
      </c>
      <c r="G163" s="11">
        <f>E163+F163</f>
        <v>9496</v>
      </c>
      <c r="H163" s="108">
        <v>1708</v>
      </c>
    </row>
    <row r="164" spans="1:8" ht="19.5" customHeight="1">
      <c r="A164" s="100" t="s">
        <v>195</v>
      </c>
      <c r="B164" s="106">
        <v>21</v>
      </c>
      <c r="C164" s="11">
        <v>1250</v>
      </c>
      <c r="D164" s="184">
        <f>B164+C164</f>
        <v>1271</v>
      </c>
      <c r="E164" s="9">
        <v>171</v>
      </c>
      <c r="F164" s="116">
        <v>16500</v>
      </c>
      <c r="G164" s="11">
        <f>E164+F164</f>
        <v>16671</v>
      </c>
      <c r="H164" s="108">
        <v>2657</v>
      </c>
    </row>
    <row r="165" spans="1:8" ht="19.5" customHeight="1">
      <c r="A165" s="177" t="s">
        <v>197</v>
      </c>
      <c r="B165" s="178">
        <f t="shared" ref="B165:H165" si="47">SUM(B166:B168)</f>
        <v>376</v>
      </c>
      <c r="C165" s="182">
        <f t="shared" si="47"/>
        <v>1348</v>
      </c>
      <c r="D165" s="180">
        <f t="shared" si="47"/>
        <v>1724</v>
      </c>
      <c r="E165" s="179">
        <f t="shared" si="47"/>
        <v>3651</v>
      </c>
      <c r="F165" s="181">
        <f t="shared" si="47"/>
        <v>21125</v>
      </c>
      <c r="G165" s="182">
        <f t="shared" si="47"/>
        <v>24776</v>
      </c>
      <c r="H165" s="183">
        <f t="shared" si="47"/>
        <v>4194</v>
      </c>
    </row>
    <row r="166" spans="1:8" ht="19.5" customHeight="1">
      <c r="A166" s="100" t="s">
        <v>198</v>
      </c>
      <c r="B166" s="106">
        <v>72</v>
      </c>
      <c r="C166" s="11">
        <v>224</v>
      </c>
      <c r="D166" s="184">
        <f>B166+C166</f>
        <v>296</v>
      </c>
      <c r="E166" s="9">
        <v>721</v>
      </c>
      <c r="F166" s="116">
        <v>3365</v>
      </c>
      <c r="G166" s="11">
        <f>E166+F166</f>
        <v>4086</v>
      </c>
      <c r="H166" s="108">
        <v>690</v>
      </c>
    </row>
    <row r="167" spans="1:8" ht="19.5" customHeight="1">
      <c r="A167" s="100" t="s">
        <v>199</v>
      </c>
      <c r="B167" s="106">
        <v>304</v>
      </c>
      <c r="C167" s="11">
        <v>406</v>
      </c>
      <c r="D167" s="184">
        <f>B167+C167</f>
        <v>710</v>
      </c>
      <c r="E167" s="9">
        <v>2930</v>
      </c>
      <c r="F167" s="116">
        <v>4176</v>
      </c>
      <c r="G167" s="11">
        <f>E167+F167</f>
        <v>7106</v>
      </c>
      <c r="H167" s="108">
        <v>1223</v>
      </c>
    </row>
    <row r="168" spans="1:8" ht="19.5" customHeight="1">
      <c r="A168" s="100" t="s">
        <v>200</v>
      </c>
      <c r="B168" s="106">
        <v>0</v>
      </c>
      <c r="C168" s="11">
        <v>718</v>
      </c>
      <c r="D168" s="184">
        <f>B168+C168</f>
        <v>718</v>
      </c>
      <c r="E168" s="9">
        <v>0</v>
      </c>
      <c r="F168" s="116">
        <v>13584</v>
      </c>
      <c r="G168" s="11">
        <f>E168+F168</f>
        <v>13584</v>
      </c>
      <c r="H168" s="108">
        <v>2281</v>
      </c>
    </row>
    <row r="169" spans="1:8" ht="19.5" customHeight="1">
      <c r="A169" s="101" t="s">
        <v>9</v>
      </c>
      <c r="B169" s="105">
        <f t="shared" ref="B169:H169" si="48">B170+B175+B179+B181</f>
        <v>564</v>
      </c>
      <c r="C169" s="96">
        <f t="shared" si="48"/>
        <v>6461</v>
      </c>
      <c r="D169" s="114">
        <f t="shared" si="48"/>
        <v>7025</v>
      </c>
      <c r="E169" s="92">
        <f t="shared" si="48"/>
        <v>6431</v>
      </c>
      <c r="F169" s="115">
        <f t="shared" si="48"/>
        <v>118509</v>
      </c>
      <c r="G169" s="96">
        <f t="shared" si="48"/>
        <v>124940</v>
      </c>
      <c r="H169" s="107">
        <f t="shared" si="48"/>
        <v>18508</v>
      </c>
    </row>
    <row r="170" spans="1:8" ht="19.5" customHeight="1">
      <c r="A170" s="177" t="s">
        <v>201</v>
      </c>
      <c r="B170" s="178">
        <f t="shared" ref="B170:H170" si="49">SUM(B171:B174)</f>
        <v>426</v>
      </c>
      <c r="C170" s="182">
        <f t="shared" si="49"/>
        <v>365</v>
      </c>
      <c r="D170" s="180">
        <f t="shared" si="49"/>
        <v>791</v>
      </c>
      <c r="E170" s="179">
        <f t="shared" si="49"/>
        <v>4741</v>
      </c>
      <c r="F170" s="181">
        <f t="shared" si="49"/>
        <v>4035</v>
      </c>
      <c r="G170" s="182">
        <f t="shared" si="49"/>
        <v>8776</v>
      </c>
      <c r="H170" s="183">
        <f t="shared" si="49"/>
        <v>1512</v>
      </c>
    </row>
    <row r="171" spans="1:8" ht="19.5" customHeight="1">
      <c r="A171" s="100" t="s">
        <v>202</v>
      </c>
      <c r="B171" s="106">
        <v>151</v>
      </c>
      <c r="C171" s="11">
        <v>194</v>
      </c>
      <c r="D171" s="184">
        <f>B171+C171</f>
        <v>345</v>
      </c>
      <c r="E171" s="9">
        <v>2378</v>
      </c>
      <c r="F171" s="116">
        <v>2040</v>
      </c>
      <c r="G171" s="11">
        <f>E171+F171</f>
        <v>4418</v>
      </c>
      <c r="H171" s="108">
        <v>804</v>
      </c>
    </row>
    <row r="172" spans="1:8" ht="19.5" customHeight="1">
      <c r="A172" s="100" t="s">
        <v>203</v>
      </c>
      <c r="B172" s="106">
        <v>49</v>
      </c>
      <c r="C172" s="11">
        <v>100</v>
      </c>
      <c r="D172" s="184">
        <f>B172+C172</f>
        <v>149</v>
      </c>
      <c r="E172" s="9">
        <v>390</v>
      </c>
      <c r="F172" s="116">
        <v>1340</v>
      </c>
      <c r="G172" s="11">
        <f>E172+F172</f>
        <v>1730</v>
      </c>
      <c r="H172" s="108">
        <v>300</v>
      </c>
    </row>
    <row r="173" spans="1:8" ht="19.5" customHeight="1">
      <c r="A173" s="100" t="s">
        <v>204</v>
      </c>
      <c r="B173" s="106">
        <v>226</v>
      </c>
      <c r="C173" s="11">
        <v>58</v>
      </c>
      <c r="D173" s="184">
        <f>B173+C173</f>
        <v>284</v>
      </c>
      <c r="E173" s="9">
        <v>1973</v>
      </c>
      <c r="F173" s="116">
        <v>578</v>
      </c>
      <c r="G173" s="11">
        <f>E173+F173</f>
        <v>2551</v>
      </c>
      <c r="H173" s="108">
        <v>397</v>
      </c>
    </row>
    <row r="174" spans="1:8" ht="19.5" customHeight="1">
      <c r="A174" s="100" t="s">
        <v>205</v>
      </c>
      <c r="B174" s="106">
        <v>0</v>
      </c>
      <c r="C174" s="11">
        <v>13</v>
      </c>
      <c r="D174" s="184">
        <f>B174+C174</f>
        <v>13</v>
      </c>
      <c r="E174" s="9">
        <v>0</v>
      </c>
      <c r="F174" s="116">
        <v>77</v>
      </c>
      <c r="G174" s="11">
        <f>E174+F174</f>
        <v>77</v>
      </c>
      <c r="H174" s="108">
        <v>11</v>
      </c>
    </row>
    <row r="175" spans="1:8" ht="19.5" customHeight="1">
      <c r="A175" s="177" t="s">
        <v>206</v>
      </c>
      <c r="B175" s="178">
        <f t="shared" ref="B175:H175" si="50">SUM(B176:B178)</f>
        <v>0</v>
      </c>
      <c r="C175" s="182">
        <f t="shared" si="50"/>
        <v>173</v>
      </c>
      <c r="D175" s="180">
        <f t="shared" si="50"/>
        <v>173</v>
      </c>
      <c r="E175" s="179">
        <f t="shared" si="50"/>
        <v>0</v>
      </c>
      <c r="F175" s="181">
        <f t="shared" si="50"/>
        <v>3909</v>
      </c>
      <c r="G175" s="182">
        <f t="shared" si="50"/>
        <v>3909</v>
      </c>
      <c r="H175" s="183">
        <f t="shared" si="50"/>
        <v>666</v>
      </c>
    </row>
    <row r="176" spans="1:8" ht="19.5" customHeight="1">
      <c r="A176" s="100" t="s">
        <v>207</v>
      </c>
      <c r="B176" s="106">
        <v>0</v>
      </c>
      <c r="C176" s="11">
        <v>76</v>
      </c>
      <c r="D176" s="184">
        <f>B176+C176</f>
        <v>76</v>
      </c>
      <c r="E176" s="9">
        <v>0</v>
      </c>
      <c r="F176" s="116">
        <v>2336</v>
      </c>
      <c r="G176" s="11">
        <f>E176+F176</f>
        <v>2336</v>
      </c>
      <c r="H176" s="108">
        <v>425</v>
      </c>
    </row>
    <row r="177" spans="1:8" ht="19.5" customHeight="1">
      <c r="A177" s="100" t="s">
        <v>784</v>
      </c>
      <c r="B177" s="106">
        <v>0</v>
      </c>
      <c r="C177" s="11">
        <v>44</v>
      </c>
      <c r="D177" s="184">
        <f>B177+C177</f>
        <v>44</v>
      </c>
      <c r="E177" s="9">
        <v>0</v>
      </c>
      <c r="F177" s="116">
        <v>1078</v>
      </c>
      <c r="G177" s="11">
        <f>E177+F177</f>
        <v>1078</v>
      </c>
      <c r="H177" s="108">
        <v>166</v>
      </c>
    </row>
    <row r="178" spans="1:8" ht="19.5" customHeight="1">
      <c r="A178" s="100" t="s">
        <v>210</v>
      </c>
      <c r="B178" s="106">
        <v>0</v>
      </c>
      <c r="C178" s="11">
        <v>53</v>
      </c>
      <c r="D178" s="184">
        <f>B178+C178</f>
        <v>53</v>
      </c>
      <c r="E178" s="9">
        <v>0</v>
      </c>
      <c r="F178" s="116">
        <v>495</v>
      </c>
      <c r="G178" s="11">
        <f>E178+F178</f>
        <v>495</v>
      </c>
      <c r="H178" s="108">
        <v>75</v>
      </c>
    </row>
    <row r="179" spans="1:8" ht="19.5" customHeight="1">
      <c r="A179" s="177" t="s">
        <v>211</v>
      </c>
      <c r="B179" s="178">
        <f t="shared" ref="B179:H179" si="51">B180</f>
        <v>77</v>
      </c>
      <c r="C179" s="182">
        <f t="shared" si="51"/>
        <v>2149</v>
      </c>
      <c r="D179" s="180">
        <f t="shared" si="51"/>
        <v>2226</v>
      </c>
      <c r="E179" s="179">
        <f t="shared" si="51"/>
        <v>846</v>
      </c>
      <c r="F179" s="181">
        <f t="shared" si="51"/>
        <v>35660</v>
      </c>
      <c r="G179" s="182">
        <f t="shared" si="51"/>
        <v>36506</v>
      </c>
      <c r="H179" s="183">
        <f t="shared" si="51"/>
        <v>5601</v>
      </c>
    </row>
    <row r="180" spans="1:8" ht="19.5" customHeight="1">
      <c r="A180" s="100" t="s">
        <v>212</v>
      </c>
      <c r="B180" s="106">
        <v>77</v>
      </c>
      <c r="C180" s="11">
        <v>2149</v>
      </c>
      <c r="D180" s="184">
        <f>B180+C180</f>
        <v>2226</v>
      </c>
      <c r="E180" s="9">
        <v>846</v>
      </c>
      <c r="F180" s="116">
        <v>35660</v>
      </c>
      <c r="G180" s="11">
        <f>E180+F180</f>
        <v>36506</v>
      </c>
      <c r="H180" s="108">
        <v>5601</v>
      </c>
    </row>
    <row r="181" spans="1:8" ht="19.5" customHeight="1">
      <c r="A181" s="177" t="s">
        <v>213</v>
      </c>
      <c r="B181" s="178">
        <f t="shared" ref="B181:H181" si="52">SUM(B182:B187)</f>
        <v>61</v>
      </c>
      <c r="C181" s="182">
        <f t="shared" si="52"/>
        <v>3774</v>
      </c>
      <c r="D181" s="180">
        <f t="shared" si="52"/>
        <v>3835</v>
      </c>
      <c r="E181" s="179">
        <f t="shared" si="52"/>
        <v>844</v>
      </c>
      <c r="F181" s="181">
        <f t="shared" si="52"/>
        <v>74905</v>
      </c>
      <c r="G181" s="182">
        <f t="shared" si="52"/>
        <v>75749</v>
      </c>
      <c r="H181" s="183">
        <f t="shared" si="52"/>
        <v>10729</v>
      </c>
    </row>
    <row r="182" spans="1:8" ht="19.5" customHeight="1">
      <c r="A182" s="100" t="s">
        <v>214</v>
      </c>
      <c r="B182" s="106">
        <v>3</v>
      </c>
      <c r="C182" s="11">
        <v>233</v>
      </c>
      <c r="D182" s="184">
        <f t="shared" ref="D182:D187" si="53">B182+C182</f>
        <v>236</v>
      </c>
      <c r="E182" s="9">
        <v>58</v>
      </c>
      <c r="F182" s="116">
        <v>2912</v>
      </c>
      <c r="G182" s="11">
        <f t="shared" ref="G182:G187" si="54">E182+F182</f>
        <v>2970</v>
      </c>
      <c r="H182" s="108">
        <v>482</v>
      </c>
    </row>
    <row r="183" spans="1:8" ht="19.5" customHeight="1">
      <c r="A183" s="100" t="s">
        <v>215</v>
      </c>
      <c r="B183" s="106">
        <v>0</v>
      </c>
      <c r="C183" s="11">
        <v>1259</v>
      </c>
      <c r="D183" s="184">
        <f t="shared" si="53"/>
        <v>1259</v>
      </c>
      <c r="E183" s="9">
        <v>0</v>
      </c>
      <c r="F183" s="116">
        <v>46088</v>
      </c>
      <c r="G183" s="11">
        <f t="shared" si="54"/>
        <v>46088</v>
      </c>
      <c r="H183" s="108">
        <v>5810</v>
      </c>
    </row>
    <row r="184" spans="1:8" ht="19.5" customHeight="1">
      <c r="A184" s="100" t="s">
        <v>216</v>
      </c>
      <c r="B184" s="106">
        <v>0</v>
      </c>
      <c r="C184" s="11">
        <v>795</v>
      </c>
      <c r="D184" s="184">
        <f t="shared" si="53"/>
        <v>795</v>
      </c>
      <c r="E184" s="9">
        <v>0</v>
      </c>
      <c r="F184" s="116">
        <v>7190</v>
      </c>
      <c r="G184" s="11">
        <f t="shared" si="54"/>
        <v>7190</v>
      </c>
      <c r="H184" s="108">
        <v>1108</v>
      </c>
    </row>
    <row r="185" spans="1:8" ht="19.5" customHeight="1">
      <c r="A185" s="100" t="s">
        <v>217</v>
      </c>
      <c r="B185" s="106">
        <v>34</v>
      </c>
      <c r="C185" s="11">
        <v>517</v>
      </c>
      <c r="D185" s="184">
        <f t="shared" si="53"/>
        <v>551</v>
      </c>
      <c r="E185" s="9">
        <v>742</v>
      </c>
      <c r="F185" s="116">
        <v>7744</v>
      </c>
      <c r="G185" s="11">
        <f t="shared" si="54"/>
        <v>8486</v>
      </c>
      <c r="H185" s="108">
        <v>1605</v>
      </c>
    </row>
    <row r="186" spans="1:8" ht="19.5" customHeight="1">
      <c r="A186" s="100" t="s">
        <v>218</v>
      </c>
      <c r="B186" s="106">
        <v>4</v>
      </c>
      <c r="C186" s="11">
        <v>636</v>
      </c>
      <c r="D186" s="184">
        <f t="shared" si="53"/>
        <v>640</v>
      </c>
      <c r="E186" s="9">
        <v>16</v>
      </c>
      <c r="F186" s="116">
        <v>6880</v>
      </c>
      <c r="G186" s="11">
        <f t="shared" si="54"/>
        <v>6896</v>
      </c>
      <c r="H186" s="108">
        <v>1078</v>
      </c>
    </row>
    <row r="187" spans="1:8" ht="19.5" customHeight="1">
      <c r="A187" s="100" t="s">
        <v>219</v>
      </c>
      <c r="B187" s="106">
        <v>20</v>
      </c>
      <c r="C187" s="11">
        <v>334</v>
      </c>
      <c r="D187" s="184">
        <f t="shared" si="53"/>
        <v>354</v>
      </c>
      <c r="E187" s="9">
        <v>28</v>
      </c>
      <c r="F187" s="116">
        <v>4091</v>
      </c>
      <c r="G187" s="11">
        <f t="shared" si="54"/>
        <v>4119</v>
      </c>
      <c r="H187" s="108">
        <v>646</v>
      </c>
    </row>
    <row r="188" spans="1:8" ht="19.5" customHeight="1">
      <c r="A188" s="101" t="s">
        <v>10</v>
      </c>
      <c r="B188" s="105">
        <f t="shared" ref="B188:H188" si="55">B189+B196+B204</f>
        <v>3443</v>
      </c>
      <c r="C188" s="96">
        <f t="shared" si="55"/>
        <v>8579</v>
      </c>
      <c r="D188" s="114">
        <f t="shared" si="55"/>
        <v>12022</v>
      </c>
      <c r="E188" s="92">
        <f t="shared" si="55"/>
        <v>28272</v>
      </c>
      <c r="F188" s="115">
        <f t="shared" si="55"/>
        <v>128847</v>
      </c>
      <c r="G188" s="96">
        <f t="shared" si="55"/>
        <v>157119</v>
      </c>
      <c r="H188" s="107">
        <f t="shared" si="55"/>
        <v>27798</v>
      </c>
    </row>
    <row r="189" spans="1:8" ht="19.5" customHeight="1">
      <c r="A189" s="177" t="s">
        <v>220</v>
      </c>
      <c r="B189" s="178">
        <f t="shared" ref="B189:H189" si="56">SUM(B190:B195)</f>
        <v>0</v>
      </c>
      <c r="C189" s="182">
        <f t="shared" si="56"/>
        <v>3167</v>
      </c>
      <c r="D189" s="180">
        <f t="shared" si="56"/>
        <v>3167</v>
      </c>
      <c r="E189" s="179">
        <f t="shared" si="56"/>
        <v>0</v>
      </c>
      <c r="F189" s="181">
        <f t="shared" si="56"/>
        <v>66204</v>
      </c>
      <c r="G189" s="182">
        <f t="shared" si="56"/>
        <v>66204</v>
      </c>
      <c r="H189" s="183">
        <f t="shared" si="56"/>
        <v>11601</v>
      </c>
    </row>
    <row r="190" spans="1:8" ht="19.5" customHeight="1">
      <c r="A190" s="100" t="s">
        <v>221</v>
      </c>
      <c r="B190" s="106">
        <v>0</v>
      </c>
      <c r="C190" s="11">
        <v>218</v>
      </c>
      <c r="D190" s="184">
        <f t="shared" ref="D190:D195" si="57">B190+C190</f>
        <v>218</v>
      </c>
      <c r="E190" s="9">
        <v>0</v>
      </c>
      <c r="F190" s="116">
        <v>7724</v>
      </c>
      <c r="G190" s="11">
        <f t="shared" ref="G190:G195" si="58">E190+F190</f>
        <v>7724</v>
      </c>
      <c r="H190" s="108">
        <v>1683</v>
      </c>
    </row>
    <row r="191" spans="1:8" ht="19.5" customHeight="1">
      <c r="A191" s="100" t="s">
        <v>222</v>
      </c>
      <c r="B191" s="106">
        <v>0</v>
      </c>
      <c r="C191" s="11">
        <v>115</v>
      </c>
      <c r="D191" s="184">
        <f t="shared" si="57"/>
        <v>115</v>
      </c>
      <c r="E191" s="9">
        <v>0</v>
      </c>
      <c r="F191" s="116">
        <v>3498</v>
      </c>
      <c r="G191" s="11">
        <f t="shared" si="58"/>
        <v>3498</v>
      </c>
      <c r="H191" s="108">
        <v>712</v>
      </c>
    </row>
    <row r="192" spans="1:8" ht="19.5" customHeight="1">
      <c r="A192" s="100" t="s">
        <v>223</v>
      </c>
      <c r="B192" s="106">
        <v>0</v>
      </c>
      <c r="C192" s="11">
        <v>537</v>
      </c>
      <c r="D192" s="184">
        <f t="shared" si="57"/>
        <v>537</v>
      </c>
      <c r="E192" s="9">
        <v>0</v>
      </c>
      <c r="F192" s="116">
        <v>14044</v>
      </c>
      <c r="G192" s="11">
        <f t="shared" si="58"/>
        <v>14044</v>
      </c>
      <c r="H192" s="108">
        <v>2884</v>
      </c>
    </row>
    <row r="193" spans="1:8" ht="19.5" customHeight="1">
      <c r="A193" s="100" t="s">
        <v>224</v>
      </c>
      <c r="B193" s="106">
        <v>0</v>
      </c>
      <c r="C193" s="11">
        <v>1406</v>
      </c>
      <c r="D193" s="184">
        <f t="shared" si="57"/>
        <v>1406</v>
      </c>
      <c r="E193" s="9">
        <v>0</v>
      </c>
      <c r="F193" s="116">
        <v>23658</v>
      </c>
      <c r="G193" s="11">
        <f t="shared" si="58"/>
        <v>23658</v>
      </c>
      <c r="H193" s="108">
        <v>3484</v>
      </c>
    </row>
    <row r="194" spans="1:8" ht="19.5" customHeight="1">
      <c r="A194" s="100" t="s">
        <v>225</v>
      </c>
      <c r="B194" s="106">
        <v>0</v>
      </c>
      <c r="C194" s="11">
        <v>277</v>
      </c>
      <c r="D194" s="184">
        <f t="shared" si="57"/>
        <v>277</v>
      </c>
      <c r="E194" s="9">
        <v>0</v>
      </c>
      <c r="F194" s="116">
        <v>4566</v>
      </c>
      <c r="G194" s="11">
        <f t="shared" si="58"/>
        <v>4566</v>
      </c>
      <c r="H194" s="108">
        <v>700</v>
      </c>
    </row>
    <row r="195" spans="1:8" ht="19.5" customHeight="1">
      <c r="A195" s="100" t="s">
        <v>226</v>
      </c>
      <c r="B195" s="106">
        <v>0</v>
      </c>
      <c r="C195" s="11">
        <v>614</v>
      </c>
      <c r="D195" s="184">
        <f t="shared" si="57"/>
        <v>614</v>
      </c>
      <c r="E195" s="9">
        <v>0</v>
      </c>
      <c r="F195" s="116">
        <v>12714</v>
      </c>
      <c r="G195" s="11">
        <f t="shared" si="58"/>
        <v>12714</v>
      </c>
      <c r="H195" s="108">
        <v>2138</v>
      </c>
    </row>
    <row r="196" spans="1:8" ht="19.5" customHeight="1">
      <c r="A196" s="177" t="s">
        <v>227</v>
      </c>
      <c r="B196" s="178">
        <f t="shared" ref="B196:H196" si="59">SUM(B197:B203)</f>
        <v>303</v>
      </c>
      <c r="C196" s="182">
        <f t="shared" si="59"/>
        <v>268</v>
      </c>
      <c r="D196" s="180">
        <f t="shared" si="59"/>
        <v>571</v>
      </c>
      <c r="E196" s="179">
        <f t="shared" si="59"/>
        <v>3327</v>
      </c>
      <c r="F196" s="181">
        <f t="shared" si="59"/>
        <v>3552</v>
      </c>
      <c r="G196" s="182">
        <f t="shared" si="59"/>
        <v>6879</v>
      </c>
      <c r="H196" s="183">
        <f t="shared" si="59"/>
        <v>1226</v>
      </c>
    </row>
    <row r="197" spans="1:8" ht="19.5" customHeight="1">
      <c r="A197" s="100" t="s">
        <v>228</v>
      </c>
      <c r="B197" s="106">
        <v>83</v>
      </c>
      <c r="C197" s="11">
        <v>131</v>
      </c>
      <c r="D197" s="184">
        <f>B197+C197</f>
        <v>214</v>
      </c>
      <c r="E197" s="9">
        <v>830</v>
      </c>
      <c r="F197" s="116">
        <v>1927</v>
      </c>
      <c r="G197" s="11">
        <f>E197+F197</f>
        <v>2757</v>
      </c>
      <c r="H197" s="108">
        <v>470</v>
      </c>
    </row>
    <row r="198" spans="1:8" ht="19.5" customHeight="1">
      <c r="A198" s="100" t="s">
        <v>229</v>
      </c>
      <c r="B198" s="106">
        <v>8</v>
      </c>
      <c r="C198" s="11">
        <v>28</v>
      </c>
      <c r="D198" s="184">
        <f t="shared" ref="D198:D203" si="60">B198+C198</f>
        <v>36</v>
      </c>
      <c r="E198" s="9">
        <v>46</v>
      </c>
      <c r="F198" s="116">
        <v>332</v>
      </c>
      <c r="G198" s="11">
        <f t="shared" ref="G198:G203" si="61">E198+F198</f>
        <v>378</v>
      </c>
      <c r="H198" s="108">
        <v>63</v>
      </c>
    </row>
    <row r="199" spans="1:8" ht="19.5" customHeight="1">
      <c r="A199" s="100" t="s">
        <v>231</v>
      </c>
      <c r="B199" s="106">
        <v>46</v>
      </c>
      <c r="C199" s="11">
        <v>15</v>
      </c>
      <c r="D199" s="184">
        <f t="shared" si="60"/>
        <v>61</v>
      </c>
      <c r="E199" s="9">
        <v>454</v>
      </c>
      <c r="F199" s="116">
        <v>178</v>
      </c>
      <c r="G199" s="11">
        <f t="shared" si="61"/>
        <v>632</v>
      </c>
      <c r="H199" s="108">
        <v>160</v>
      </c>
    </row>
    <row r="200" spans="1:8" ht="19.5" customHeight="1">
      <c r="A200" s="100" t="s">
        <v>232</v>
      </c>
      <c r="B200" s="106">
        <v>90</v>
      </c>
      <c r="C200" s="11">
        <v>48</v>
      </c>
      <c r="D200" s="184">
        <f t="shared" si="60"/>
        <v>138</v>
      </c>
      <c r="E200" s="9">
        <v>1484</v>
      </c>
      <c r="F200" s="116">
        <v>793</v>
      </c>
      <c r="G200" s="11">
        <f t="shared" si="61"/>
        <v>2277</v>
      </c>
      <c r="H200" s="108">
        <v>396</v>
      </c>
    </row>
    <row r="201" spans="1:8" ht="19.5" customHeight="1">
      <c r="A201" s="100" t="s">
        <v>233</v>
      </c>
      <c r="B201" s="106">
        <v>20</v>
      </c>
      <c r="C201" s="11">
        <v>4</v>
      </c>
      <c r="D201" s="184">
        <f t="shared" si="60"/>
        <v>24</v>
      </c>
      <c r="E201" s="9">
        <v>67</v>
      </c>
      <c r="F201" s="116">
        <v>24</v>
      </c>
      <c r="G201" s="11">
        <f t="shared" si="61"/>
        <v>91</v>
      </c>
      <c r="H201" s="108">
        <v>17</v>
      </c>
    </row>
    <row r="202" spans="1:8" ht="19.5" customHeight="1">
      <c r="A202" s="100" t="s">
        <v>235</v>
      </c>
      <c r="B202" s="106">
        <v>11</v>
      </c>
      <c r="C202" s="11">
        <v>9</v>
      </c>
      <c r="D202" s="184">
        <f t="shared" si="60"/>
        <v>20</v>
      </c>
      <c r="E202" s="9">
        <v>128</v>
      </c>
      <c r="F202" s="116">
        <v>114</v>
      </c>
      <c r="G202" s="11">
        <f t="shared" si="61"/>
        <v>242</v>
      </c>
      <c r="H202" s="108">
        <v>40</v>
      </c>
    </row>
    <row r="203" spans="1:8" ht="19.5" customHeight="1">
      <c r="A203" s="100" t="s">
        <v>236</v>
      </c>
      <c r="B203" s="106">
        <v>45</v>
      </c>
      <c r="C203" s="11">
        <v>33</v>
      </c>
      <c r="D203" s="184">
        <f t="shared" si="60"/>
        <v>78</v>
      </c>
      <c r="E203" s="9">
        <v>318</v>
      </c>
      <c r="F203" s="116">
        <v>184</v>
      </c>
      <c r="G203" s="11">
        <f t="shared" si="61"/>
        <v>502</v>
      </c>
      <c r="H203" s="108">
        <v>80</v>
      </c>
    </row>
    <row r="204" spans="1:8" ht="19.5" customHeight="1">
      <c r="A204" s="177" t="s">
        <v>237</v>
      </c>
      <c r="B204" s="178">
        <f t="shared" ref="B204:H204" si="62">SUM(B205:B209)</f>
        <v>3140</v>
      </c>
      <c r="C204" s="182">
        <f t="shared" si="62"/>
        <v>5144</v>
      </c>
      <c r="D204" s="180">
        <f t="shared" si="62"/>
        <v>8284</v>
      </c>
      <c r="E204" s="179">
        <f t="shared" si="62"/>
        <v>24945</v>
      </c>
      <c r="F204" s="181">
        <f t="shared" si="62"/>
        <v>59091</v>
      </c>
      <c r="G204" s="182">
        <f t="shared" si="62"/>
        <v>84036</v>
      </c>
      <c r="H204" s="183">
        <f t="shared" si="62"/>
        <v>14971</v>
      </c>
    </row>
    <row r="205" spans="1:8" ht="19.5" customHeight="1">
      <c r="A205" s="100" t="s">
        <v>238</v>
      </c>
      <c r="B205" s="106">
        <v>88</v>
      </c>
      <c r="C205" s="11">
        <v>633</v>
      </c>
      <c r="D205" s="184">
        <f>B205+C205</f>
        <v>721</v>
      </c>
      <c r="E205" s="9">
        <v>774</v>
      </c>
      <c r="F205" s="116">
        <v>6501</v>
      </c>
      <c r="G205" s="11">
        <f>E205+F205</f>
        <v>7275</v>
      </c>
      <c r="H205" s="108">
        <v>1306</v>
      </c>
    </row>
    <row r="206" spans="1:8" ht="19.5" customHeight="1">
      <c r="A206" s="100" t="s">
        <v>239</v>
      </c>
      <c r="B206" s="106">
        <v>2786</v>
      </c>
      <c r="C206" s="11">
        <v>3944</v>
      </c>
      <c r="D206" s="184">
        <f>B206+C206</f>
        <v>6730</v>
      </c>
      <c r="E206" s="9">
        <v>21086</v>
      </c>
      <c r="F206" s="116">
        <v>45293</v>
      </c>
      <c r="G206" s="11">
        <f>E206+F206</f>
        <v>66379</v>
      </c>
      <c r="H206" s="108">
        <v>11938</v>
      </c>
    </row>
    <row r="207" spans="1:8" ht="19.5" customHeight="1">
      <c r="A207" s="100" t="s">
        <v>240</v>
      </c>
      <c r="B207" s="106">
        <v>0</v>
      </c>
      <c r="C207" s="11">
        <v>65</v>
      </c>
      <c r="D207" s="184">
        <f>B207+C207</f>
        <v>65</v>
      </c>
      <c r="E207" s="9">
        <v>0</v>
      </c>
      <c r="F207" s="116">
        <v>1190</v>
      </c>
      <c r="G207" s="11">
        <f>E207+F207</f>
        <v>1190</v>
      </c>
      <c r="H207" s="108">
        <v>188</v>
      </c>
    </row>
    <row r="208" spans="1:8" ht="19.5" customHeight="1">
      <c r="A208" s="100" t="s">
        <v>241</v>
      </c>
      <c r="B208" s="106">
        <v>103</v>
      </c>
      <c r="C208" s="11">
        <v>205</v>
      </c>
      <c r="D208" s="184">
        <f>B208+C208</f>
        <v>308</v>
      </c>
      <c r="E208" s="9">
        <v>812</v>
      </c>
      <c r="F208" s="116">
        <v>2556</v>
      </c>
      <c r="G208" s="11">
        <f>E208+F208</f>
        <v>3368</v>
      </c>
      <c r="H208" s="108">
        <v>556</v>
      </c>
    </row>
    <row r="209" spans="1:8" ht="19.5" customHeight="1">
      <c r="A209" s="100" t="s">
        <v>242</v>
      </c>
      <c r="B209" s="106">
        <v>163</v>
      </c>
      <c r="C209" s="11">
        <v>297</v>
      </c>
      <c r="D209" s="184">
        <f>B209+C209</f>
        <v>460</v>
      </c>
      <c r="E209" s="9">
        <v>2273</v>
      </c>
      <c r="F209" s="116">
        <v>3551</v>
      </c>
      <c r="G209" s="11">
        <f>E209+F209</f>
        <v>5824</v>
      </c>
      <c r="H209" s="108">
        <v>983</v>
      </c>
    </row>
    <row r="210" spans="1:8" ht="19.5" customHeight="1">
      <c r="A210" s="101" t="s">
        <v>11</v>
      </c>
      <c r="B210" s="105">
        <f>B211</f>
        <v>0</v>
      </c>
      <c r="C210" s="96">
        <f t="shared" ref="C210:F211" si="63">C211</f>
        <v>21262</v>
      </c>
      <c r="D210" s="114">
        <f t="shared" si="63"/>
        <v>21262</v>
      </c>
      <c r="E210" s="92">
        <f t="shared" si="63"/>
        <v>0</v>
      </c>
      <c r="F210" s="115">
        <f t="shared" si="63"/>
        <v>142774</v>
      </c>
      <c r="G210" s="96">
        <f>G211</f>
        <v>142774</v>
      </c>
      <c r="H210" s="107">
        <f>H211</f>
        <v>34700</v>
      </c>
    </row>
    <row r="211" spans="1:8" ht="19.5" customHeight="1">
      <c r="A211" s="177" t="s">
        <v>243</v>
      </c>
      <c r="B211" s="178">
        <f>B212</f>
        <v>0</v>
      </c>
      <c r="C211" s="182">
        <f t="shared" si="63"/>
        <v>21262</v>
      </c>
      <c r="D211" s="180">
        <f t="shared" si="63"/>
        <v>21262</v>
      </c>
      <c r="E211" s="179">
        <f t="shared" si="63"/>
        <v>0</v>
      </c>
      <c r="F211" s="181">
        <f t="shared" si="63"/>
        <v>142774</v>
      </c>
      <c r="G211" s="182">
        <f>G212</f>
        <v>142774</v>
      </c>
      <c r="H211" s="183">
        <f>H212</f>
        <v>34700</v>
      </c>
    </row>
    <row r="212" spans="1:8" ht="19.5" customHeight="1">
      <c r="A212" s="102" t="s">
        <v>244</v>
      </c>
      <c r="B212" s="124">
        <v>0</v>
      </c>
      <c r="C212" s="87">
        <v>21262</v>
      </c>
      <c r="D212" s="185">
        <f>B212+C212</f>
        <v>21262</v>
      </c>
      <c r="E212" s="86">
        <v>0</v>
      </c>
      <c r="F212" s="156">
        <v>142774</v>
      </c>
      <c r="G212" s="87">
        <f>E212+F212</f>
        <v>142774</v>
      </c>
      <c r="H212" s="157">
        <v>34700</v>
      </c>
    </row>
    <row r="213" spans="1:8" ht="13.5" thickBot="1"/>
    <row r="214" spans="1:8" ht="13.5" customHeight="1" thickTop="1">
      <c r="A214" s="16" t="str">
        <f>'Περιεχόμενα-Contents'!B11</f>
        <v>(Τελευταία Ενημέρωση/Last update 02/10/2023)</v>
      </c>
      <c r="B214" s="15"/>
      <c r="C214" s="15"/>
      <c r="D214" s="110"/>
      <c r="E214" s="15"/>
      <c r="F214" s="15"/>
      <c r="G214" s="110"/>
      <c r="H214" s="15"/>
    </row>
    <row r="215" spans="1:8" ht="13.5" customHeight="1">
      <c r="A215" s="14" t="str">
        <f>'Περιεχόμενα-Contents'!B12</f>
        <v>COPYRIGHT ©: 2023 ΚΥΠΡΙΑΚΗ ΔΗΜΟΚΡΑΤΙΑ, ΣΤΑΤΙΣΤΙΚΗ ΥΠΗΡΕΣΙΑ/REPUBLIC OF CYPRUS, STATISTICAL SERVICE</v>
      </c>
    </row>
  </sheetData>
  <mergeCells count="9">
    <mergeCell ref="A1:B1"/>
    <mergeCell ref="A4:H4"/>
    <mergeCell ref="A5:H5"/>
    <mergeCell ref="A7:A11"/>
    <mergeCell ref="H7:H10"/>
    <mergeCell ref="B7:D7"/>
    <mergeCell ref="E7:G7"/>
    <mergeCell ref="B8:D8"/>
    <mergeCell ref="E8:G8"/>
  </mergeCells>
  <hyperlinks>
    <hyperlink ref="A1" location="'Περιεχόμενα-Contents'!A1" display="Περιεχόμενα - Contents" xr:uid="{00000000-0004-0000-0500-000000000000}"/>
  </hyperlinks>
  <printOptions horizontalCentered="1"/>
  <pageMargins left="0.27559055118110237" right="0.15748031496062992" top="0.92" bottom="0.43307086614173229" header="0.27559055118110237" footer="0.23622047244094491"/>
  <pageSetup paperSize="9" scale="81" fitToHeight="7" orientation="portrait" r:id="rId1"/>
  <headerFooter differentFirst="1">
    <oddHeader>&amp;R&amp;"Arial,Έντονα"ΕΡΕΥΝΑ ΥΠΗΡΕΣΙΩΝ ΚΑΙ ΜΕΤΑΦΟΡΩΝ 2021
SERVICES AND TRANSPORT SURVEY 2021&amp;"Arial,Πλάγια"&amp;8
Πίνακας 2 (συνέχεια)
Table 2 (continued)</oddHeader>
    <oddFooter xml:space="preserve">&amp;C- &amp;P - </oddFooter>
    <firstHeader xml:space="preserve">&amp;R&amp;"Arial,Έντονα"ΕΡΕΥΝΑ ΥΠΗΡΕΣΙΩΝ ΚΑΙ ΜΕΤΑΦΟΡΩΝ 2021
SERVICES AND TRANSPORTSURVEY 2021
</firstHeader>
    <firstFooter>&amp;C- &amp;P -&amp;R&amp;"Arial,Πλάγια"&amp;8(συνεχίζεται)
(continued)</firstFooter>
  </headerFooter>
  <rowBreaks count="4" manualBreakCount="4">
    <brk id="48" max="7" man="1"/>
    <brk id="90" max="7" man="1"/>
    <brk id="133" max="7" man="1"/>
    <brk id="174"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20"/>
  <sheetViews>
    <sheetView zoomScaleNormal="100" workbookViewId="0">
      <pane xSplit="1" ySplit="9" topLeftCell="B10" activePane="bottomRight" state="frozen"/>
      <selection activeCell="B10" sqref="B10"/>
      <selection pane="topRight" activeCell="B10" sqref="B10"/>
      <selection pane="bottomLeft" activeCell="B10" sqref="B10"/>
      <selection pane="bottomRight" activeCell="A2" sqref="A2"/>
    </sheetView>
  </sheetViews>
  <sheetFormatPr defaultRowHeight="12.75"/>
  <cols>
    <col min="1" max="1" width="18" style="3" customWidth="1"/>
    <col min="2" max="2" width="14.7109375" style="3" customWidth="1"/>
    <col min="3" max="4" width="15.42578125" style="3" customWidth="1"/>
    <col min="5" max="5" width="16" style="3" customWidth="1"/>
    <col min="6" max="6" width="12.28515625" style="3" customWidth="1"/>
    <col min="7" max="7" width="13.5703125" style="3" customWidth="1"/>
    <col min="8" max="8" width="13.28515625" style="3" customWidth="1"/>
    <col min="9" max="9" width="12.140625" style="165" customWidth="1"/>
    <col min="10" max="10" width="13.85546875" style="165" customWidth="1"/>
    <col min="11" max="11" width="18.140625" style="165" customWidth="1"/>
    <col min="12" max="12" width="14.5703125" style="165" customWidth="1"/>
    <col min="13" max="16384" width="9.140625" style="3"/>
  </cols>
  <sheetData>
    <row r="1" spans="1:12" ht="13.5" customHeight="1">
      <c r="A1" s="200" t="s">
        <v>465</v>
      </c>
      <c r="B1" s="200"/>
      <c r="C1" s="12"/>
      <c r="D1" s="12"/>
      <c r="E1" s="4"/>
      <c r="F1" s="4"/>
      <c r="G1" s="4"/>
      <c r="H1" s="4"/>
      <c r="I1" s="164"/>
      <c r="L1" s="89" t="s">
        <v>810</v>
      </c>
    </row>
    <row r="2" spans="1:12" ht="12.95" customHeight="1">
      <c r="A2" s="5"/>
      <c r="B2" s="4"/>
      <c r="C2" s="4"/>
      <c r="D2" s="4"/>
      <c r="E2" s="4"/>
      <c r="F2" s="4"/>
      <c r="G2" s="4"/>
      <c r="H2" s="4"/>
      <c r="I2" s="164"/>
      <c r="L2" s="89" t="s">
        <v>811</v>
      </c>
    </row>
    <row r="3" spans="1:12" ht="12.95" customHeight="1">
      <c r="A3" s="5"/>
      <c r="B3" s="4"/>
      <c r="C3" s="4"/>
      <c r="D3" s="4"/>
      <c r="E3" s="4"/>
      <c r="F3" s="4"/>
      <c r="G3" s="4"/>
      <c r="H3" s="4"/>
      <c r="I3" s="164"/>
      <c r="J3" s="164"/>
      <c r="K3" s="164"/>
      <c r="L3" s="164"/>
    </row>
    <row r="4" spans="1:12" ht="18.75" customHeight="1">
      <c r="A4" s="216" t="s">
        <v>830</v>
      </c>
      <c r="B4" s="216"/>
      <c r="C4" s="216"/>
      <c r="D4" s="216"/>
      <c r="E4" s="216"/>
      <c r="F4" s="216"/>
      <c r="G4" s="216"/>
      <c r="H4" s="216"/>
      <c r="I4" s="216"/>
      <c r="J4" s="216"/>
      <c r="K4" s="216"/>
      <c r="L4" s="216"/>
    </row>
    <row r="5" spans="1:12" ht="18" customHeight="1" thickBot="1">
      <c r="A5" s="203" t="s">
        <v>831</v>
      </c>
      <c r="B5" s="203"/>
      <c r="C5" s="203"/>
      <c r="D5" s="203"/>
      <c r="E5" s="203"/>
      <c r="F5" s="203"/>
      <c r="G5" s="203"/>
      <c r="H5" s="203"/>
      <c r="I5" s="203"/>
      <c r="J5" s="203"/>
      <c r="K5" s="203"/>
      <c r="L5" s="203"/>
    </row>
    <row r="6" spans="1:12" ht="7.5" customHeight="1" thickTop="1"/>
    <row r="7" spans="1:12" ht="13.5" customHeight="1">
      <c r="L7" s="166" t="s">
        <v>0</v>
      </c>
    </row>
    <row r="8" spans="1:12" ht="56.25" customHeight="1">
      <c r="A8" s="94" t="s">
        <v>750</v>
      </c>
      <c r="B8" s="148" t="s">
        <v>774</v>
      </c>
      <c r="C8" s="148" t="s">
        <v>775</v>
      </c>
      <c r="D8" s="148" t="s">
        <v>776</v>
      </c>
      <c r="E8" s="148" t="s">
        <v>777</v>
      </c>
      <c r="F8" s="148" t="s">
        <v>778</v>
      </c>
      <c r="G8" s="148" t="s">
        <v>779</v>
      </c>
      <c r="H8" s="148" t="s">
        <v>780</v>
      </c>
      <c r="I8" s="167" t="s">
        <v>781</v>
      </c>
      <c r="J8" s="167" t="s">
        <v>782</v>
      </c>
      <c r="K8" s="167" t="s">
        <v>783</v>
      </c>
      <c r="L8" s="168" t="s">
        <v>749</v>
      </c>
    </row>
    <row r="9" spans="1:12" ht="39.75" customHeight="1">
      <c r="A9" s="140" t="s">
        <v>747</v>
      </c>
      <c r="B9" s="150" t="s">
        <v>452</v>
      </c>
      <c r="C9" s="150" t="s">
        <v>701</v>
      </c>
      <c r="D9" s="150" t="s">
        <v>721</v>
      </c>
      <c r="E9" s="150" t="s">
        <v>722</v>
      </c>
      <c r="F9" s="150" t="s">
        <v>714</v>
      </c>
      <c r="G9" s="150" t="s">
        <v>715</v>
      </c>
      <c r="H9" s="150" t="s">
        <v>453</v>
      </c>
      <c r="I9" s="169" t="s">
        <v>454</v>
      </c>
      <c r="J9" s="169" t="s">
        <v>455</v>
      </c>
      <c r="K9" s="169" t="s">
        <v>457</v>
      </c>
      <c r="L9" s="170" t="s">
        <v>456</v>
      </c>
    </row>
    <row r="10" spans="1:12" ht="19.5" customHeight="1">
      <c r="A10" s="71" t="s">
        <v>3</v>
      </c>
      <c r="B10" s="95">
        <f>B11+B17+B20+B22+B29</f>
        <v>3678601</v>
      </c>
      <c r="C10" s="95">
        <f t="shared" ref="C10:H10" si="0">C11+C17+C20+C22+C29</f>
        <v>11871</v>
      </c>
      <c r="D10" s="95">
        <f t="shared" si="0"/>
        <v>71</v>
      </c>
      <c r="E10" s="95">
        <f t="shared" si="0"/>
        <v>0</v>
      </c>
      <c r="F10" s="95">
        <f t="shared" si="0"/>
        <v>4607</v>
      </c>
      <c r="G10" s="95">
        <f t="shared" si="0"/>
        <v>2025</v>
      </c>
      <c r="H10" s="95">
        <f t="shared" si="0"/>
        <v>3697175</v>
      </c>
      <c r="I10" s="158">
        <f>I11+I17+I20+I22+I29</f>
        <v>127</v>
      </c>
      <c r="J10" s="158">
        <f>J11+J17+J20+J22+J29</f>
        <v>13141</v>
      </c>
      <c r="K10" s="158">
        <f>K11+K17+K20+K22+K29</f>
        <v>10202</v>
      </c>
      <c r="L10" s="159">
        <f>L11+L17+L20+L22+L29</f>
        <v>3700241</v>
      </c>
    </row>
    <row r="11" spans="1:12" ht="19.5" customHeight="1">
      <c r="A11" s="173" t="s">
        <v>46</v>
      </c>
      <c r="B11" s="182">
        <f>SUM(B12:B16)</f>
        <v>338173</v>
      </c>
      <c r="C11" s="182">
        <f>SUM(C12:C16)</f>
        <v>3099</v>
      </c>
      <c r="D11" s="182">
        <f>SUM(D12:D16)</f>
        <v>0</v>
      </c>
      <c r="E11" s="182">
        <f t="shared" ref="E11:K11" si="1">SUM(E12:E16)</f>
        <v>0</v>
      </c>
      <c r="F11" s="182">
        <f t="shared" si="1"/>
        <v>1425</v>
      </c>
      <c r="G11" s="182">
        <f t="shared" si="1"/>
        <v>140</v>
      </c>
      <c r="H11" s="182">
        <f>SUM(H12:H16)</f>
        <v>342837</v>
      </c>
      <c r="I11" s="186">
        <f t="shared" si="1"/>
        <v>395</v>
      </c>
      <c r="J11" s="186">
        <f t="shared" si="1"/>
        <v>6547</v>
      </c>
      <c r="K11" s="186">
        <f t="shared" si="1"/>
        <v>2983</v>
      </c>
      <c r="L11" s="187">
        <f>SUM(L12:L16)</f>
        <v>346796</v>
      </c>
    </row>
    <row r="12" spans="1:12" ht="19.5" customHeight="1">
      <c r="A12" s="70" t="s">
        <v>47</v>
      </c>
      <c r="B12" s="11">
        <v>79626</v>
      </c>
      <c r="C12" s="11">
        <v>0</v>
      </c>
      <c r="D12" s="11">
        <v>0</v>
      </c>
      <c r="E12" s="11">
        <v>0</v>
      </c>
      <c r="F12" s="11">
        <v>952</v>
      </c>
      <c r="G12" s="11">
        <v>0</v>
      </c>
      <c r="H12" s="11">
        <f>SUM(B12:G12)</f>
        <v>80578</v>
      </c>
      <c r="I12" s="162">
        <v>0</v>
      </c>
      <c r="J12" s="162">
        <v>1791</v>
      </c>
      <c r="K12" s="162">
        <v>0</v>
      </c>
      <c r="L12" s="188">
        <f>SUM(H12:J12,-K12)</f>
        <v>82369</v>
      </c>
    </row>
    <row r="13" spans="1:12" ht="19.5" customHeight="1">
      <c r="A13" s="70" t="s">
        <v>48</v>
      </c>
      <c r="B13" s="11">
        <v>28291</v>
      </c>
      <c r="C13" s="11">
        <v>0</v>
      </c>
      <c r="D13" s="11">
        <v>0</v>
      </c>
      <c r="E13" s="11">
        <v>0</v>
      </c>
      <c r="F13" s="11">
        <v>0</v>
      </c>
      <c r="G13" s="11">
        <v>0</v>
      </c>
      <c r="H13" s="11">
        <f>SUM(B13:G13)</f>
        <v>28291</v>
      </c>
      <c r="I13" s="162">
        <v>0</v>
      </c>
      <c r="J13" s="162">
        <v>2442</v>
      </c>
      <c r="K13" s="162">
        <v>0</v>
      </c>
      <c r="L13" s="188">
        <f>SUM(H13:J13,-K13)</f>
        <v>30733</v>
      </c>
    </row>
    <row r="14" spans="1:12" ht="19.5" customHeight="1">
      <c r="A14" s="70" t="s">
        <v>49</v>
      </c>
      <c r="B14" s="11">
        <v>22396</v>
      </c>
      <c r="C14" s="11">
        <v>56</v>
      </c>
      <c r="D14" s="11">
        <v>0</v>
      </c>
      <c r="E14" s="11">
        <v>0</v>
      </c>
      <c r="F14" s="11">
        <v>26</v>
      </c>
      <c r="G14" s="11">
        <v>10</v>
      </c>
      <c r="H14" s="11">
        <f>SUM(B14:G14)</f>
        <v>22488</v>
      </c>
      <c r="I14" s="162">
        <v>-60</v>
      </c>
      <c r="J14" s="162">
        <v>1515</v>
      </c>
      <c r="K14" s="162">
        <v>28</v>
      </c>
      <c r="L14" s="188">
        <f>SUM(H14:J14,-K14)</f>
        <v>23915</v>
      </c>
    </row>
    <row r="15" spans="1:12" ht="19.5" customHeight="1">
      <c r="A15" s="70" t="s">
        <v>50</v>
      </c>
      <c r="B15" s="11">
        <v>203938</v>
      </c>
      <c r="C15" s="11">
        <v>3043</v>
      </c>
      <c r="D15" s="11">
        <v>0</v>
      </c>
      <c r="E15" s="11">
        <v>0</v>
      </c>
      <c r="F15" s="11">
        <v>447</v>
      </c>
      <c r="G15" s="11">
        <v>130</v>
      </c>
      <c r="H15" s="11">
        <f>SUM(B15:G15)</f>
        <v>207558</v>
      </c>
      <c r="I15" s="162">
        <v>455</v>
      </c>
      <c r="J15" s="162">
        <v>763</v>
      </c>
      <c r="K15" s="162">
        <v>2955</v>
      </c>
      <c r="L15" s="188">
        <f>SUM(H15:J15,-K15)</f>
        <v>205821</v>
      </c>
    </row>
    <row r="16" spans="1:12" ht="19.5" customHeight="1">
      <c r="A16" s="70" t="s">
        <v>51</v>
      </c>
      <c r="B16" s="11">
        <v>3922</v>
      </c>
      <c r="C16" s="11">
        <v>0</v>
      </c>
      <c r="D16" s="11">
        <v>0</v>
      </c>
      <c r="E16" s="11">
        <v>0</v>
      </c>
      <c r="F16" s="11">
        <v>0</v>
      </c>
      <c r="G16" s="11">
        <v>0</v>
      </c>
      <c r="H16" s="11">
        <f>SUM(B16:G16)</f>
        <v>3922</v>
      </c>
      <c r="I16" s="162">
        <v>0</v>
      </c>
      <c r="J16" s="162">
        <v>36</v>
      </c>
      <c r="K16" s="162">
        <v>0</v>
      </c>
      <c r="L16" s="188">
        <f>SUM(H16:J16,-K16)</f>
        <v>3958</v>
      </c>
    </row>
    <row r="17" spans="1:12" s="7" customFormat="1" ht="19.5" customHeight="1">
      <c r="A17" s="173" t="s">
        <v>52</v>
      </c>
      <c r="B17" s="182">
        <f>SUM(B18:B19)</f>
        <v>62720</v>
      </c>
      <c r="C17" s="182">
        <f t="shared" ref="C17:H17" si="2">SUM(C18:C19)</f>
        <v>5049</v>
      </c>
      <c r="D17" s="182">
        <f t="shared" si="2"/>
        <v>0</v>
      </c>
      <c r="E17" s="182">
        <f t="shared" si="2"/>
        <v>0</v>
      </c>
      <c r="F17" s="182">
        <f t="shared" si="2"/>
        <v>205</v>
      </c>
      <c r="G17" s="182">
        <f t="shared" si="2"/>
        <v>0</v>
      </c>
      <c r="H17" s="182">
        <f t="shared" si="2"/>
        <v>67974</v>
      </c>
      <c r="I17" s="186">
        <f>SUM(I18:I19)</f>
        <v>0</v>
      </c>
      <c r="J17" s="186">
        <f>SUM(J18:J19)</f>
        <v>617</v>
      </c>
      <c r="K17" s="186">
        <f>SUM(K18:K19)</f>
        <v>4459</v>
      </c>
      <c r="L17" s="187">
        <f>SUM(L18:L19)</f>
        <v>64132</v>
      </c>
    </row>
    <row r="18" spans="1:12" s="7" customFormat="1" ht="19.5" customHeight="1">
      <c r="A18" s="70" t="s">
        <v>53</v>
      </c>
      <c r="B18" s="11">
        <v>10700</v>
      </c>
      <c r="C18" s="11">
        <v>5049</v>
      </c>
      <c r="D18" s="11">
        <v>0</v>
      </c>
      <c r="E18" s="11">
        <v>0</v>
      </c>
      <c r="F18" s="11">
        <v>205</v>
      </c>
      <c r="G18" s="11">
        <v>0</v>
      </c>
      <c r="H18" s="11">
        <f>SUM(B18:G18)</f>
        <v>15954</v>
      </c>
      <c r="I18" s="162">
        <v>0</v>
      </c>
      <c r="J18" s="162">
        <v>617</v>
      </c>
      <c r="K18" s="162">
        <v>4459</v>
      </c>
      <c r="L18" s="188">
        <f>SUM(H18:J18,-K18)</f>
        <v>12112</v>
      </c>
    </row>
    <row r="19" spans="1:12" s="7" customFormat="1" ht="19.5" customHeight="1">
      <c r="A19" s="70" t="s">
        <v>54</v>
      </c>
      <c r="B19" s="11">
        <v>52020</v>
      </c>
      <c r="C19" s="11">
        <v>0</v>
      </c>
      <c r="D19" s="11">
        <v>0</v>
      </c>
      <c r="E19" s="11">
        <v>0</v>
      </c>
      <c r="F19" s="11">
        <v>0</v>
      </c>
      <c r="G19" s="11">
        <v>0</v>
      </c>
      <c r="H19" s="11">
        <f>SUM(B19:G19)</f>
        <v>52020</v>
      </c>
      <c r="I19" s="162">
        <v>0</v>
      </c>
      <c r="J19" s="162">
        <v>0</v>
      </c>
      <c r="K19" s="162">
        <v>0</v>
      </c>
      <c r="L19" s="188">
        <f>SUM(H19:J19,-K19)</f>
        <v>52020</v>
      </c>
    </row>
    <row r="20" spans="1:12" s="7" customFormat="1" ht="19.5" customHeight="1">
      <c r="A20" s="173" t="s">
        <v>55</v>
      </c>
      <c r="B20" s="182">
        <f>SUM(B21)</f>
        <v>18453</v>
      </c>
      <c r="C20" s="182">
        <f t="shared" ref="C20:H20" si="3">SUM(C21)</f>
        <v>0</v>
      </c>
      <c r="D20" s="182">
        <f t="shared" si="3"/>
        <v>0</v>
      </c>
      <c r="E20" s="182">
        <f t="shared" si="3"/>
        <v>0</v>
      </c>
      <c r="F20" s="182">
        <f t="shared" si="3"/>
        <v>59</v>
      </c>
      <c r="G20" s="182">
        <f t="shared" si="3"/>
        <v>0</v>
      </c>
      <c r="H20" s="182">
        <f t="shared" si="3"/>
        <v>18512</v>
      </c>
      <c r="I20" s="186">
        <f>SUM(I21)</f>
        <v>0</v>
      </c>
      <c r="J20" s="186">
        <f>SUM(J21)</f>
        <v>911</v>
      </c>
      <c r="K20" s="186">
        <f>SUM(K21)</f>
        <v>0</v>
      </c>
      <c r="L20" s="187">
        <f>SUM(L21)</f>
        <v>19423</v>
      </c>
    </row>
    <row r="21" spans="1:12" s="7" customFormat="1" ht="19.5" customHeight="1">
      <c r="A21" s="70" t="s">
        <v>56</v>
      </c>
      <c r="B21" s="11">
        <v>18453</v>
      </c>
      <c r="C21" s="11">
        <v>0</v>
      </c>
      <c r="D21" s="11">
        <v>0</v>
      </c>
      <c r="E21" s="11">
        <v>0</v>
      </c>
      <c r="F21" s="11">
        <v>59</v>
      </c>
      <c r="G21" s="11">
        <v>0</v>
      </c>
      <c r="H21" s="11">
        <f>SUM(B21:G21)</f>
        <v>18512</v>
      </c>
      <c r="I21" s="162">
        <v>0</v>
      </c>
      <c r="J21" s="162">
        <v>911</v>
      </c>
      <c r="K21" s="162">
        <v>0</v>
      </c>
      <c r="L21" s="188">
        <f>SUM(H21:J21,-K21)</f>
        <v>19423</v>
      </c>
    </row>
    <row r="22" spans="1:12" ht="19.5" customHeight="1">
      <c r="A22" s="173" t="s">
        <v>57</v>
      </c>
      <c r="B22" s="182">
        <f t="shared" ref="B22:L22" si="4">SUM(B23:B28)</f>
        <v>3153434</v>
      </c>
      <c r="C22" s="182">
        <f t="shared" si="4"/>
        <v>3723</v>
      </c>
      <c r="D22" s="182">
        <f t="shared" si="4"/>
        <v>71</v>
      </c>
      <c r="E22" s="182">
        <f>SUM(E23:E28)</f>
        <v>0</v>
      </c>
      <c r="F22" s="182">
        <f>SUM(F23:F28)</f>
        <v>2691</v>
      </c>
      <c r="G22" s="182">
        <f>SUM(G23:G28)</f>
        <v>1758</v>
      </c>
      <c r="H22" s="182">
        <f t="shared" si="4"/>
        <v>3161677</v>
      </c>
      <c r="I22" s="186">
        <f t="shared" si="4"/>
        <v>0</v>
      </c>
      <c r="J22" s="186">
        <f t="shared" si="4"/>
        <v>4858</v>
      </c>
      <c r="K22" s="186">
        <f t="shared" si="4"/>
        <v>2760</v>
      </c>
      <c r="L22" s="187">
        <f t="shared" si="4"/>
        <v>3163775</v>
      </c>
    </row>
    <row r="23" spans="1:12" ht="19.5" customHeight="1">
      <c r="A23" s="70" t="s">
        <v>58</v>
      </c>
      <c r="B23" s="11">
        <v>34143</v>
      </c>
      <c r="C23" s="11">
        <v>0</v>
      </c>
      <c r="D23" s="11">
        <v>0</v>
      </c>
      <c r="E23" s="11">
        <v>0</v>
      </c>
      <c r="F23" s="11">
        <v>201</v>
      </c>
      <c r="G23" s="11">
        <v>0</v>
      </c>
      <c r="H23" s="11">
        <f t="shared" ref="H23:H28" si="5">SUM(B23:G23)</f>
        <v>34344</v>
      </c>
      <c r="I23" s="162">
        <v>0</v>
      </c>
      <c r="J23" s="162">
        <v>486</v>
      </c>
      <c r="K23" s="162">
        <v>0</v>
      </c>
      <c r="L23" s="188">
        <f t="shared" ref="L23:L28" si="6">SUM(H23:J23,-K23)</f>
        <v>34830</v>
      </c>
    </row>
    <row r="24" spans="1:12" ht="19.5" customHeight="1">
      <c r="A24" s="70" t="s">
        <v>60</v>
      </c>
      <c r="B24" s="11">
        <v>15621</v>
      </c>
      <c r="C24" s="11">
        <v>723</v>
      </c>
      <c r="D24" s="11">
        <v>71</v>
      </c>
      <c r="E24" s="11">
        <v>0</v>
      </c>
      <c r="F24" s="11">
        <v>1193</v>
      </c>
      <c r="G24" s="11">
        <v>0</v>
      </c>
      <c r="H24" s="11">
        <f t="shared" si="5"/>
        <v>17608</v>
      </c>
      <c r="I24" s="162">
        <v>0</v>
      </c>
      <c r="J24" s="162">
        <v>170</v>
      </c>
      <c r="K24" s="162">
        <v>160</v>
      </c>
      <c r="L24" s="188">
        <f t="shared" si="6"/>
        <v>17618</v>
      </c>
    </row>
    <row r="25" spans="1:12" ht="19.5" customHeight="1">
      <c r="A25" s="70" t="s">
        <v>61</v>
      </c>
      <c r="B25" s="11">
        <v>127850</v>
      </c>
      <c r="C25" s="11">
        <v>0</v>
      </c>
      <c r="D25" s="11">
        <v>0</v>
      </c>
      <c r="E25" s="11">
        <v>0</v>
      </c>
      <c r="F25" s="11">
        <v>613</v>
      </c>
      <c r="G25" s="11">
        <v>0</v>
      </c>
      <c r="H25" s="11">
        <f t="shared" si="5"/>
        <v>128463</v>
      </c>
      <c r="I25" s="162">
        <v>0</v>
      </c>
      <c r="J25" s="162">
        <v>28</v>
      </c>
      <c r="K25" s="162">
        <v>0</v>
      </c>
      <c r="L25" s="188">
        <f t="shared" si="6"/>
        <v>128491</v>
      </c>
    </row>
    <row r="26" spans="1:12" ht="19.5" customHeight="1">
      <c r="A26" s="70" t="s">
        <v>62</v>
      </c>
      <c r="B26" s="11">
        <v>204289</v>
      </c>
      <c r="C26" s="11">
        <v>0</v>
      </c>
      <c r="D26" s="11">
        <v>0</v>
      </c>
      <c r="E26" s="11">
        <v>0</v>
      </c>
      <c r="F26" s="11">
        <v>26</v>
      </c>
      <c r="G26" s="11">
        <v>11</v>
      </c>
      <c r="H26" s="11">
        <f t="shared" si="5"/>
        <v>204326</v>
      </c>
      <c r="I26" s="162">
        <v>0</v>
      </c>
      <c r="J26" s="162">
        <v>883</v>
      </c>
      <c r="K26" s="162">
        <v>0</v>
      </c>
      <c r="L26" s="188">
        <f t="shared" si="6"/>
        <v>205209</v>
      </c>
    </row>
    <row r="27" spans="1:12" ht="19.5" customHeight="1">
      <c r="A27" s="70" t="s">
        <v>63</v>
      </c>
      <c r="B27" s="11">
        <v>20696</v>
      </c>
      <c r="C27" s="11">
        <v>0</v>
      </c>
      <c r="D27" s="11">
        <v>0</v>
      </c>
      <c r="E27" s="11">
        <v>0</v>
      </c>
      <c r="F27" s="11">
        <v>168</v>
      </c>
      <c r="G27" s="11">
        <v>0</v>
      </c>
      <c r="H27" s="11">
        <f t="shared" si="5"/>
        <v>20864</v>
      </c>
      <c r="I27" s="162">
        <v>0</v>
      </c>
      <c r="J27" s="162">
        <v>110</v>
      </c>
      <c r="K27" s="162">
        <v>0</v>
      </c>
      <c r="L27" s="188">
        <f t="shared" si="6"/>
        <v>20974</v>
      </c>
    </row>
    <row r="28" spans="1:12" ht="19.5" customHeight="1">
      <c r="A28" s="70" t="s">
        <v>64</v>
      </c>
      <c r="B28" s="11">
        <v>2750835</v>
      </c>
      <c r="C28" s="11">
        <v>3000</v>
      </c>
      <c r="D28" s="11">
        <v>0</v>
      </c>
      <c r="E28" s="11">
        <v>0</v>
      </c>
      <c r="F28" s="11">
        <v>490</v>
      </c>
      <c r="G28" s="11">
        <v>1747</v>
      </c>
      <c r="H28" s="11">
        <f t="shared" si="5"/>
        <v>2756072</v>
      </c>
      <c r="I28" s="162">
        <v>0</v>
      </c>
      <c r="J28" s="162">
        <v>3181</v>
      </c>
      <c r="K28" s="162">
        <v>2600</v>
      </c>
      <c r="L28" s="188">
        <f t="shared" si="6"/>
        <v>2756653</v>
      </c>
    </row>
    <row r="29" spans="1:12" ht="19.5" customHeight="1">
      <c r="A29" s="173" t="s">
        <v>65</v>
      </c>
      <c r="B29" s="182">
        <f t="shared" ref="B29:L29" si="7">SUM(B30:B31)</f>
        <v>105821</v>
      </c>
      <c r="C29" s="182">
        <f t="shared" si="7"/>
        <v>0</v>
      </c>
      <c r="D29" s="182">
        <f t="shared" si="7"/>
        <v>0</v>
      </c>
      <c r="E29" s="182">
        <f t="shared" si="7"/>
        <v>0</v>
      </c>
      <c r="F29" s="182">
        <f t="shared" si="7"/>
        <v>227</v>
      </c>
      <c r="G29" s="182">
        <f t="shared" si="7"/>
        <v>127</v>
      </c>
      <c r="H29" s="182">
        <f t="shared" si="7"/>
        <v>106175</v>
      </c>
      <c r="I29" s="186">
        <f t="shared" si="7"/>
        <v>-268</v>
      </c>
      <c r="J29" s="186">
        <f t="shared" si="7"/>
        <v>208</v>
      </c>
      <c r="K29" s="186">
        <f t="shared" si="7"/>
        <v>0</v>
      </c>
      <c r="L29" s="187">
        <f t="shared" si="7"/>
        <v>106115</v>
      </c>
    </row>
    <row r="30" spans="1:12" ht="19.5" customHeight="1">
      <c r="A30" s="70" t="s">
        <v>66</v>
      </c>
      <c r="B30" s="11">
        <v>24630</v>
      </c>
      <c r="C30" s="11">
        <v>0</v>
      </c>
      <c r="D30" s="11">
        <v>0</v>
      </c>
      <c r="E30" s="11">
        <v>0</v>
      </c>
      <c r="F30" s="11">
        <v>0</v>
      </c>
      <c r="G30" s="11">
        <v>0</v>
      </c>
      <c r="H30" s="11">
        <f>SUM(B30:G30)</f>
        <v>24630</v>
      </c>
      <c r="I30" s="162">
        <v>-268</v>
      </c>
      <c r="J30" s="162">
        <v>0</v>
      </c>
      <c r="K30" s="162">
        <v>0</v>
      </c>
      <c r="L30" s="188">
        <f>SUM(H30:J30,-K30)</f>
        <v>24362</v>
      </c>
    </row>
    <row r="31" spans="1:12" ht="19.5" customHeight="1">
      <c r="A31" s="70" t="s">
        <v>67</v>
      </c>
      <c r="B31" s="11">
        <v>81191</v>
      </c>
      <c r="C31" s="11">
        <v>0</v>
      </c>
      <c r="D31" s="11">
        <v>0</v>
      </c>
      <c r="E31" s="11">
        <v>0</v>
      </c>
      <c r="F31" s="11">
        <v>227</v>
      </c>
      <c r="G31" s="11">
        <v>127</v>
      </c>
      <c r="H31" s="11">
        <f>SUM(B31:G31)</f>
        <v>81545</v>
      </c>
      <c r="I31" s="162">
        <v>0</v>
      </c>
      <c r="J31" s="162">
        <v>208</v>
      </c>
      <c r="K31" s="162">
        <v>0</v>
      </c>
      <c r="L31" s="188">
        <f>SUM(H31:J31,-K31)</f>
        <v>81753</v>
      </c>
    </row>
    <row r="32" spans="1:12" ht="19.5" customHeight="1">
      <c r="A32" s="72" t="s">
        <v>245</v>
      </c>
      <c r="B32" s="96">
        <f t="shared" ref="B32:L32" si="8">B33+B37</f>
        <v>2014169</v>
      </c>
      <c r="C32" s="96">
        <f t="shared" si="8"/>
        <v>25763</v>
      </c>
      <c r="D32" s="96">
        <f t="shared" si="8"/>
        <v>1377</v>
      </c>
      <c r="E32" s="96">
        <f t="shared" si="8"/>
        <v>0</v>
      </c>
      <c r="F32" s="96">
        <f t="shared" si="8"/>
        <v>10849</v>
      </c>
      <c r="G32" s="96">
        <f t="shared" si="8"/>
        <v>1519</v>
      </c>
      <c r="H32" s="96">
        <f t="shared" si="8"/>
        <v>2053677</v>
      </c>
      <c r="I32" s="160">
        <f t="shared" si="8"/>
        <v>-1191</v>
      </c>
      <c r="J32" s="160">
        <f t="shared" si="8"/>
        <v>72758</v>
      </c>
      <c r="K32" s="160">
        <f t="shared" si="8"/>
        <v>15323</v>
      </c>
      <c r="L32" s="161">
        <f t="shared" si="8"/>
        <v>2109921</v>
      </c>
    </row>
    <row r="33" spans="1:12" ht="19.5" customHeight="1">
      <c r="A33" s="173" t="s">
        <v>246</v>
      </c>
      <c r="B33" s="182">
        <f t="shared" ref="B33:L33" si="9">SUM(B34:B36)</f>
        <v>905592</v>
      </c>
      <c r="C33" s="182">
        <f t="shared" si="9"/>
        <v>17680</v>
      </c>
      <c r="D33" s="182">
        <f t="shared" si="9"/>
        <v>0</v>
      </c>
      <c r="E33" s="182">
        <f t="shared" si="9"/>
        <v>0</v>
      </c>
      <c r="F33" s="182">
        <f t="shared" si="9"/>
        <v>4220</v>
      </c>
      <c r="G33" s="182">
        <f t="shared" si="9"/>
        <v>816</v>
      </c>
      <c r="H33" s="182">
        <f t="shared" si="9"/>
        <v>928308</v>
      </c>
      <c r="I33" s="186">
        <f t="shared" si="9"/>
        <v>-1187</v>
      </c>
      <c r="J33" s="186">
        <f t="shared" si="9"/>
        <v>36961</v>
      </c>
      <c r="K33" s="186">
        <f t="shared" si="9"/>
        <v>10304</v>
      </c>
      <c r="L33" s="187">
        <f t="shared" si="9"/>
        <v>953778</v>
      </c>
    </row>
    <row r="34" spans="1:12" ht="19.5" customHeight="1">
      <c r="A34" s="70" t="s">
        <v>248</v>
      </c>
      <c r="B34" s="11">
        <v>852143</v>
      </c>
      <c r="C34" s="11">
        <v>13260</v>
      </c>
      <c r="D34" s="11">
        <v>0</v>
      </c>
      <c r="E34" s="11">
        <v>0</v>
      </c>
      <c r="F34" s="11">
        <v>3952</v>
      </c>
      <c r="G34" s="11">
        <v>260</v>
      </c>
      <c r="H34" s="11">
        <f>SUM(B34:G34)</f>
        <v>869615</v>
      </c>
      <c r="I34" s="162">
        <v>-998</v>
      </c>
      <c r="J34" s="162">
        <v>34105</v>
      </c>
      <c r="K34" s="162">
        <v>8319</v>
      </c>
      <c r="L34" s="188">
        <f>SUM(H34:J34,-K34)</f>
        <v>894403</v>
      </c>
    </row>
    <row r="35" spans="1:12" ht="19.5" customHeight="1">
      <c r="A35" s="70" t="s">
        <v>249</v>
      </c>
      <c r="B35" s="11">
        <v>44506</v>
      </c>
      <c r="C35" s="11">
        <v>4407</v>
      </c>
      <c r="D35" s="11">
        <v>0</v>
      </c>
      <c r="E35" s="11">
        <v>0</v>
      </c>
      <c r="F35" s="11">
        <v>179</v>
      </c>
      <c r="G35" s="11">
        <v>546</v>
      </c>
      <c r="H35" s="11">
        <f>SUM(B35:G35)</f>
        <v>49638</v>
      </c>
      <c r="I35" s="162">
        <v>-189</v>
      </c>
      <c r="J35" s="162">
        <v>2555</v>
      </c>
      <c r="K35" s="162">
        <v>1978</v>
      </c>
      <c r="L35" s="188">
        <f>SUM(H35:J35,-K35)</f>
        <v>50026</v>
      </c>
    </row>
    <row r="36" spans="1:12" ht="19.5" customHeight="1">
      <c r="A36" s="70" t="s">
        <v>836</v>
      </c>
      <c r="B36" s="11">
        <v>8943</v>
      </c>
      <c r="C36" s="11">
        <v>13</v>
      </c>
      <c r="D36" s="11">
        <v>0</v>
      </c>
      <c r="E36" s="11">
        <v>0</v>
      </c>
      <c r="F36" s="11">
        <v>89</v>
      </c>
      <c r="G36" s="11">
        <v>10</v>
      </c>
      <c r="H36" s="11">
        <f>SUM(B36:G36)</f>
        <v>9055</v>
      </c>
      <c r="I36" s="162">
        <v>0</v>
      </c>
      <c r="J36" s="162">
        <v>301</v>
      </c>
      <c r="K36" s="162">
        <v>7</v>
      </c>
      <c r="L36" s="188">
        <f>SUM(H36:J36,-K36)</f>
        <v>9349</v>
      </c>
    </row>
    <row r="37" spans="1:12" ht="19.5" customHeight="1">
      <c r="A37" s="173" t="s">
        <v>252</v>
      </c>
      <c r="B37" s="182">
        <f t="shared" ref="B37:L37" si="10">SUM(B38:B41)</f>
        <v>1108577</v>
      </c>
      <c r="C37" s="182">
        <f t="shared" si="10"/>
        <v>8083</v>
      </c>
      <c r="D37" s="182">
        <f t="shared" si="10"/>
        <v>1377</v>
      </c>
      <c r="E37" s="182">
        <f t="shared" si="10"/>
        <v>0</v>
      </c>
      <c r="F37" s="182">
        <f t="shared" si="10"/>
        <v>6629</v>
      </c>
      <c r="G37" s="182">
        <f t="shared" si="10"/>
        <v>703</v>
      </c>
      <c r="H37" s="182">
        <f t="shared" si="10"/>
        <v>1125369</v>
      </c>
      <c r="I37" s="186">
        <f t="shared" si="10"/>
        <v>-4</v>
      </c>
      <c r="J37" s="186">
        <f t="shared" si="10"/>
        <v>35797</v>
      </c>
      <c r="K37" s="186">
        <f t="shared" si="10"/>
        <v>5019</v>
      </c>
      <c r="L37" s="187">
        <f t="shared" si="10"/>
        <v>1156143</v>
      </c>
    </row>
    <row r="38" spans="1:12" ht="19.5" customHeight="1">
      <c r="A38" s="70" t="s">
        <v>253</v>
      </c>
      <c r="B38" s="11">
        <v>770681</v>
      </c>
      <c r="C38" s="11">
        <v>3148</v>
      </c>
      <c r="D38" s="11">
        <v>1260</v>
      </c>
      <c r="E38" s="11">
        <v>0</v>
      </c>
      <c r="F38" s="11">
        <v>3644</v>
      </c>
      <c r="G38" s="11">
        <v>469</v>
      </c>
      <c r="H38" s="11">
        <f>SUM(B38:G38)</f>
        <v>779202</v>
      </c>
      <c r="I38" s="162">
        <v>-4</v>
      </c>
      <c r="J38" s="162">
        <v>22516</v>
      </c>
      <c r="K38" s="162">
        <v>1694</v>
      </c>
      <c r="L38" s="188">
        <f>SUM(H38:J38,-K38)</f>
        <v>800020</v>
      </c>
    </row>
    <row r="39" spans="1:12" ht="19.5" customHeight="1">
      <c r="A39" s="70" t="s">
        <v>254</v>
      </c>
      <c r="B39" s="11">
        <v>10229</v>
      </c>
      <c r="C39" s="11">
        <v>0</v>
      </c>
      <c r="D39" s="11">
        <v>0</v>
      </c>
      <c r="E39" s="11">
        <v>0</v>
      </c>
      <c r="F39" s="11">
        <v>131</v>
      </c>
      <c r="G39" s="11">
        <v>0</v>
      </c>
      <c r="H39" s="11">
        <f>SUM(B39:G39)</f>
        <v>10360</v>
      </c>
      <c r="I39" s="162">
        <v>0</v>
      </c>
      <c r="J39" s="162">
        <v>498</v>
      </c>
      <c r="K39" s="162">
        <v>0</v>
      </c>
      <c r="L39" s="188">
        <f>SUM(H39:J39,-K39)</f>
        <v>10858</v>
      </c>
    </row>
    <row r="40" spans="1:12" ht="19.5" customHeight="1">
      <c r="A40" s="70" t="s">
        <v>255</v>
      </c>
      <c r="B40" s="11">
        <v>50940</v>
      </c>
      <c r="C40" s="11">
        <v>0</v>
      </c>
      <c r="D40" s="11">
        <v>0</v>
      </c>
      <c r="E40" s="11">
        <v>0</v>
      </c>
      <c r="F40" s="11">
        <v>216</v>
      </c>
      <c r="G40" s="11">
        <v>0</v>
      </c>
      <c r="H40" s="11">
        <f>SUM(B40:G40)</f>
        <v>51156</v>
      </c>
      <c r="I40" s="162">
        <v>0</v>
      </c>
      <c r="J40" s="162">
        <v>1543</v>
      </c>
      <c r="K40" s="162">
        <v>0</v>
      </c>
      <c r="L40" s="188">
        <f>SUM(H40:J40,-K40)</f>
        <v>52699</v>
      </c>
    </row>
    <row r="41" spans="1:12" ht="19.5" customHeight="1">
      <c r="A41" s="70" t="s">
        <v>256</v>
      </c>
      <c r="B41" s="11">
        <v>276727</v>
      </c>
      <c r="C41" s="11">
        <v>4935</v>
      </c>
      <c r="D41" s="11">
        <v>117</v>
      </c>
      <c r="E41" s="11">
        <v>0</v>
      </c>
      <c r="F41" s="11">
        <v>2638</v>
      </c>
      <c r="G41" s="11">
        <v>234</v>
      </c>
      <c r="H41" s="11">
        <f>SUM(B41:G41)</f>
        <v>284651</v>
      </c>
      <c r="I41" s="162">
        <v>0</v>
      </c>
      <c r="J41" s="162">
        <v>11240</v>
      </c>
      <c r="K41" s="162">
        <v>3325</v>
      </c>
      <c r="L41" s="188">
        <f>SUM(H41:J41,-K41)</f>
        <v>292566</v>
      </c>
    </row>
    <row r="42" spans="1:12" ht="19.5" customHeight="1">
      <c r="A42" s="72" t="s">
        <v>4</v>
      </c>
      <c r="B42" s="96">
        <f>B43+B51+B57+B60+B65+B70</f>
        <v>7408424</v>
      </c>
      <c r="C42" s="96">
        <f>C43+C51+C57+C60+C65+C70</f>
        <v>81304</v>
      </c>
      <c r="D42" s="96">
        <f>D43+D51+D57+D60+D65+D70</f>
        <v>0</v>
      </c>
      <c r="E42" s="96">
        <f>E43+E51+E57+E60+E65+E70</f>
        <v>0</v>
      </c>
      <c r="F42" s="96">
        <f>F43+F51+F57+F60+F65+F70</f>
        <v>1645</v>
      </c>
      <c r="G42" s="96">
        <f t="shared" ref="G42:L42" si="11">G43+G51+G57+G60+G65+G70</f>
        <v>1024</v>
      </c>
      <c r="H42" s="96">
        <f t="shared" si="11"/>
        <v>7492397</v>
      </c>
      <c r="I42" s="160">
        <f t="shared" si="11"/>
        <v>297</v>
      </c>
      <c r="J42" s="160">
        <f t="shared" si="11"/>
        <v>53152</v>
      </c>
      <c r="K42" s="160">
        <f t="shared" si="11"/>
        <v>73938</v>
      </c>
      <c r="L42" s="161">
        <f t="shared" si="11"/>
        <v>7471908</v>
      </c>
    </row>
    <row r="43" spans="1:12" ht="19.5" customHeight="1">
      <c r="A43" s="173" t="s">
        <v>68</v>
      </c>
      <c r="B43" s="182">
        <f t="shared" ref="B43:L43" si="12">SUM(B44:B50)</f>
        <v>2781724</v>
      </c>
      <c r="C43" s="182">
        <f>SUM(C44:C50)</f>
        <v>467</v>
      </c>
      <c r="D43" s="182">
        <f>SUM(D44:D50)</f>
        <v>0</v>
      </c>
      <c r="E43" s="182">
        <f t="shared" si="12"/>
        <v>0</v>
      </c>
      <c r="F43" s="182">
        <f t="shared" si="12"/>
        <v>492</v>
      </c>
      <c r="G43" s="182">
        <f t="shared" si="12"/>
        <v>23</v>
      </c>
      <c r="H43" s="182">
        <f t="shared" si="12"/>
        <v>2782706</v>
      </c>
      <c r="I43" s="186">
        <f t="shared" si="12"/>
        <v>246</v>
      </c>
      <c r="J43" s="186">
        <f t="shared" si="12"/>
        <v>19806</v>
      </c>
      <c r="K43" s="186">
        <f t="shared" si="12"/>
        <v>405</v>
      </c>
      <c r="L43" s="187">
        <f t="shared" si="12"/>
        <v>2802353</v>
      </c>
    </row>
    <row r="44" spans="1:12" ht="19.5" customHeight="1">
      <c r="A44" s="70" t="s">
        <v>69</v>
      </c>
      <c r="B44" s="11">
        <v>1895</v>
      </c>
      <c r="C44" s="11">
        <v>0</v>
      </c>
      <c r="D44" s="11">
        <v>0</v>
      </c>
      <c r="E44" s="11">
        <v>0</v>
      </c>
      <c r="F44" s="11">
        <v>0</v>
      </c>
      <c r="G44" s="11">
        <v>0</v>
      </c>
      <c r="H44" s="11">
        <f t="shared" ref="H44:H50" si="13">SUM(B44:G44)</f>
        <v>1895</v>
      </c>
      <c r="I44" s="162">
        <v>0</v>
      </c>
      <c r="J44" s="162">
        <v>70</v>
      </c>
      <c r="K44" s="162">
        <v>0</v>
      </c>
      <c r="L44" s="188">
        <f t="shared" ref="L44:L50" si="14">SUM(H44:J44,-K44)</f>
        <v>1965</v>
      </c>
    </row>
    <row r="45" spans="1:12" ht="19.5" customHeight="1">
      <c r="A45" s="70" t="s">
        <v>70</v>
      </c>
      <c r="B45" s="11">
        <v>525</v>
      </c>
      <c r="C45" s="11">
        <v>0</v>
      </c>
      <c r="D45" s="11">
        <v>0</v>
      </c>
      <c r="E45" s="11">
        <v>0</v>
      </c>
      <c r="F45" s="11">
        <v>0</v>
      </c>
      <c r="G45" s="11">
        <v>0</v>
      </c>
      <c r="H45" s="11">
        <f t="shared" si="13"/>
        <v>525</v>
      </c>
      <c r="I45" s="162">
        <v>0</v>
      </c>
      <c r="J45" s="162">
        <v>0</v>
      </c>
      <c r="K45" s="162">
        <v>0</v>
      </c>
      <c r="L45" s="188">
        <f t="shared" si="14"/>
        <v>525</v>
      </c>
    </row>
    <row r="46" spans="1:12" ht="19.5" customHeight="1">
      <c r="A46" s="70" t="s">
        <v>71</v>
      </c>
      <c r="B46" s="11">
        <v>15200</v>
      </c>
      <c r="C46" s="11">
        <v>2</v>
      </c>
      <c r="D46" s="11">
        <v>0</v>
      </c>
      <c r="E46" s="11">
        <v>0</v>
      </c>
      <c r="F46" s="11">
        <v>329</v>
      </c>
      <c r="G46" s="11">
        <v>0</v>
      </c>
      <c r="H46" s="11">
        <f t="shared" si="13"/>
        <v>15531</v>
      </c>
      <c r="I46" s="162">
        <v>0</v>
      </c>
      <c r="J46" s="162">
        <v>452</v>
      </c>
      <c r="K46" s="162">
        <v>0</v>
      </c>
      <c r="L46" s="188">
        <f t="shared" si="14"/>
        <v>15983</v>
      </c>
    </row>
    <row r="47" spans="1:12" ht="19.5" customHeight="1">
      <c r="A47" s="70" t="s">
        <v>72</v>
      </c>
      <c r="B47" s="11">
        <v>9040</v>
      </c>
      <c r="C47" s="11">
        <v>0</v>
      </c>
      <c r="D47" s="11">
        <v>0</v>
      </c>
      <c r="E47" s="11">
        <v>0</v>
      </c>
      <c r="F47" s="11">
        <v>42</v>
      </c>
      <c r="G47" s="11">
        <v>0</v>
      </c>
      <c r="H47" s="11">
        <f t="shared" si="13"/>
        <v>9082</v>
      </c>
      <c r="I47" s="162">
        <v>0</v>
      </c>
      <c r="J47" s="162">
        <v>233</v>
      </c>
      <c r="K47" s="162">
        <v>0</v>
      </c>
      <c r="L47" s="188">
        <f t="shared" si="14"/>
        <v>9315</v>
      </c>
    </row>
    <row r="48" spans="1:12" ht="19.5" customHeight="1">
      <c r="A48" s="70" t="s">
        <v>73</v>
      </c>
      <c r="B48" s="11">
        <v>1654</v>
      </c>
      <c r="C48" s="11">
        <v>0</v>
      </c>
      <c r="D48" s="11">
        <v>0</v>
      </c>
      <c r="E48" s="11">
        <v>0</v>
      </c>
      <c r="F48" s="11">
        <v>0</v>
      </c>
      <c r="G48" s="11">
        <v>0</v>
      </c>
      <c r="H48" s="11">
        <f t="shared" si="13"/>
        <v>1654</v>
      </c>
      <c r="I48" s="162">
        <v>0</v>
      </c>
      <c r="J48" s="162">
        <v>38</v>
      </c>
      <c r="K48" s="162">
        <v>0</v>
      </c>
      <c r="L48" s="188">
        <f t="shared" si="14"/>
        <v>1692</v>
      </c>
    </row>
    <row r="49" spans="1:12" ht="19.5" customHeight="1">
      <c r="A49" s="70" t="s">
        <v>74</v>
      </c>
      <c r="B49" s="11">
        <v>2468275</v>
      </c>
      <c r="C49" s="11">
        <v>0</v>
      </c>
      <c r="D49" s="11">
        <v>0</v>
      </c>
      <c r="E49" s="11">
        <v>0</v>
      </c>
      <c r="F49" s="11">
        <v>121</v>
      </c>
      <c r="G49" s="11">
        <v>0</v>
      </c>
      <c r="H49" s="11">
        <f t="shared" si="13"/>
        <v>2468396</v>
      </c>
      <c r="I49" s="162">
        <v>0</v>
      </c>
      <c r="J49" s="162">
        <f>17652+439</f>
        <v>18091</v>
      </c>
      <c r="K49" s="162">
        <v>0</v>
      </c>
      <c r="L49" s="188">
        <f t="shared" si="14"/>
        <v>2486487</v>
      </c>
    </row>
    <row r="50" spans="1:12" ht="19.5" customHeight="1">
      <c r="A50" s="70" t="s">
        <v>75</v>
      </c>
      <c r="B50" s="11">
        <v>285135</v>
      </c>
      <c r="C50" s="11">
        <v>465</v>
      </c>
      <c r="D50" s="11">
        <v>0</v>
      </c>
      <c r="E50" s="11">
        <v>0</v>
      </c>
      <c r="F50" s="11">
        <v>0</v>
      </c>
      <c r="G50" s="11">
        <v>23</v>
      </c>
      <c r="H50" s="11">
        <f t="shared" si="13"/>
        <v>285623</v>
      </c>
      <c r="I50" s="162">
        <v>246</v>
      </c>
      <c r="J50" s="162">
        <v>922</v>
      </c>
      <c r="K50" s="162">
        <v>405</v>
      </c>
      <c r="L50" s="188">
        <f t="shared" si="14"/>
        <v>286386</v>
      </c>
    </row>
    <row r="51" spans="1:12" ht="19.5" customHeight="1">
      <c r="A51" s="173" t="s">
        <v>76</v>
      </c>
      <c r="B51" s="182">
        <f t="shared" ref="B51:L51" si="15">SUM(B52:B56)</f>
        <v>80983</v>
      </c>
      <c r="C51" s="182">
        <f t="shared" si="15"/>
        <v>0</v>
      </c>
      <c r="D51" s="182">
        <f t="shared" si="15"/>
        <v>0</v>
      </c>
      <c r="E51" s="182">
        <f t="shared" si="15"/>
        <v>0</v>
      </c>
      <c r="F51" s="182">
        <f t="shared" si="15"/>
        <v>362</v>
      </c>
      <c r="G51" s="182">
        <f t="shared" si="15"/>
        <v>84</v>
      </c>
      <c r="H51" s="182">
        <f>SUM(H52:H56)</f>
        <v>81429</v>
      </c>
      <c r="I51" s="186">
        <f t="shared" si="15"/>
        <v>0</v>
      </c>
      <c r="J51" s="186">
        <f t="shared" si="15"/>
        <v>1479</v>
      </c>
      <c r="K51" s="186">
        <f t="shared" si="15"/>
        <v>0</v>
      </c>
      <c r="L51" s="187">
        <f t="shared" si="15"/>
        <v>82908</v>
      </c>
    </row>
    <row r="52" spans="1:12" ht="19.5" customHeight="1">
      <c r="A52" s="70" t="s">
        <v>77</v>
      </c>
      <c r="B52" s="11">
        <v>36927</v>
      </c>
      <c r="C52" s="11">
        <v>0</v>
      </c>
      <c r="D52" s="11">
        <v>0</v>
      </c>
      <c r="E52" s="11">
        <v>0</v>
      </c>
      <c r="F52" s="11">
        <v>23</v>
      </c>
      <c r="G52" s="11">
        <v>84</v>
      </c>
      <c r="H52" s="11">
        <f>SUM(B52:G52)</f>
        <v>37034</v>
      </c>
      <c r="I52" s="162">
        <v>0</v>
      </c>
      <c r="J52" s="162">
        <v>357</v>
      </c>
      <c r="K52" s="162">
        <v>0</v>
      </c>
      <c r="L52" s="188">
        <f>SUM(H52:J52,-K52)</f>
        <v>37391</v>
      </c>
    </row>
    <row r="53" spans="1:12" ht="19.5" customHeight="1">
      <c r="A53" s="70" t="s">
        <v>78</v>
      </c>
      <c r="B53" s="11">
        <v>911</v>
      </c>
      <c r="C53" s="11">
        <v>0</v>
      </c>
      <c r="D53" s="11">
        <v>0</v>
      </c>
      <c r="E53" s="11">
        <v>0</v>
      </c>
      <c r="F53" s="11">
        <v>0</v>
      </c>
      <c r="G53" s="11">
        <v>0</v>
      </c>
      <c r="H53" s="11">
        <f>SUM(B53:G53)</f>
        <v>911</v>
      </c>
      <c r="I53" s="162">
        <v>0</v>
      </c>
      <c r="J53" s="162">
        <v>9</v>
      </c>
      <c r="K53" s="162">
        <v>0</v>
      </c>
      <c r="L53" s="188">
        <f>SUM(H53:J53,-K53)</f>
        <v>920</v>
      </c>
    </row>
    <row r="54" spans="1:12" ht="19.5" customHeight="1">
      <c r="A54" s="70" t="s">
        <v>79</v>
      </c>
      <c r="B54" s="11">
        <v>39508</v>
      </c>
      <c r="C54" s="11">
        <v>0</v>
      </c>
      <c r="D54" s="11">
        <v>0</v>
      </c>
      <c r="E54" s="11">
        <v>0</v>
      </c>
      <c r="F54" s="11">
        <v>0</v>
      </c>
      <c r="G54" s="11">
        <v>0</v>
      </c>
      <c r="H54" s="11">
        <f>SUM(B54:G54)</f>
        <v>39508</v>
      </c>
      <c r="I54" s="162">
        <v>0</v>
      </c>
      <c r="J54" s="162">
        <v>72</v>
      </c>
      <c r="K54" s="162">
        <v>0</v>
      </c>
      <c r="L54" s="188">
        <f>SUM(H54:J54,-K54)</f>
        <v>39580</v>
      </c>
    </row>
    <row r="55" spans="1:12" ht="19.5" customHeight="1">
      <c r="A55" s="70" t="s">
        <v>80</v>
      </c>
      <c r="B55" s="11">
        <v>3278</v>
      </c>
      <c r="C55" s="11">
        <v>0</v>
      </c>
      <c r="D55" s="11">
        <v>0</v>
      </c>
      <c r="E55" s="11">
        <v>0</v>
      </c>
      <c r="F55" s="11">
        <v>339</v>
      </c>
      <c r="G55" s="11">
        <v>0</v>
      </c>
      <c r="H55" s="11">
        <f>SUM(B55:G55)</f>
        <v>3617</v>
      </c>
      <c r="I55" s="162">
        <v>0</v>
      </c>
      <c r="J55" s="162">
        <v>997</v>
      </c>
      <c r="K55" s="162">
        <v>0</v>
      </c>
      <c r="L55" s="188">
        <f>SUM(H55:J55,-K55)</f>
        <v>4614</v>
      </c>
    </row>
    <row r="56" spans="1:12" ht="19.5" customHeight="1">
      <c r="A56" s="70" t="s">
        <v>81</v>
      </c>
      <c r="B56" s="11">
        <v>359</v>
      </c>
      <c r="C56" s="11">
        <v>0</v>
      </c>
      <c r="D56" s="11">
        <v>0</v>
      </c>
      <c r="E56" s="11">
        <v>0</v>
      </c>
      <c r="F56" s="11">
        <v>0</v>
      </c>
      <c r="G56" s="11">
        <v>0</v>
      </c>
      <c r="H56" s="11">
        <f>SUM(B56:G56)</f>
        <v>359</v>
      </c>
      <c r="I56" s="162">
        <v>0</v>
      </c>
      <c r="J56" s="162">
        <v>44</v>
      </c>
      <c r="K56" s="162">
        <v>0</v>
      </c>
      <c r="L56" s="188">
        <f>SUM(H56:J56,-K56)</f>
        <v>403</v>
      </c>
    </row>
    <row r="57" spans="1:12" ht="19.5" customHeight="1">
      <c r="A57" s="173" t="s">
        <v>82</v>
      </c>
      <c r="B57" s="182">
        <f t="shared" ref="B57:L57" si="16">SUM(B58:B59)</f>
        <v>55255</v>
      </c>
      <c r="C57" s="182">
        <f t="shared" si="16"/>
        <v>0</v>
      </c>
      <c r="D57" s="182">
        <f t="shared" si="16"/>
        <v>0</v>
      </c>
      <c r="E57" s="182">
        <f t="shared" si="16"/>
        <v>0</v>
      </c>
      <c r="F57" s="182">
        <f t="shared" si="16"/>
        <v>68</v>
      </c>
      <c r="G57" s="182">
        <f t="shared" si="16"/>
        <v>4</v>
      </c>
      <c r="H57" s="182">
        <f t="shared" si="16"/>
        <v>55327</v>
      </c>
      <c r="I57" s="186">
        <f t="shared" si="16"/>
        <v>0</v>
      </c>
      <c r="J57" s="186">
        <f t="shared" si="16"/>
        <v>1085</v>
      </c>
      <c r="K57" s="186">
        <f t="shared" si="16"/>
        <v>0</v>
      </c>
      <c r="L57" s="187">
        <f t="shared" si="16"/>
        <v>56412</v>
      </c>
    </row>
    <row r="58" spans="1:12" ht="19.5" customHeight="1">
      <c r="A58" s="70" t="s">
        <v>83</v>
      </c>
      <c r="B58" s="11">
        <v>8678</v>
      </c>
      <c r="C58" s="11">
        <v>0</v>
      </c>
      <c r="D58" s="11">
        <v>0</v>
      </c>
      <c r="E58" s="11">
        <v>0</v>
      </c>
      <c r="F58" s="11">
        <v>57</v>
      </c>
      <c r="G58" s="11">
        <v>4</v>
      </c>
      <c r="H58" s="11">
        <f>SUM(B58:G58)</f>
        <v>8739</v>
      </c>
      <c r="I58" s="162">
        <v>0</v>
      </c>
      <c r="J58" s="162">
        <v>378</v>
      </c>
      <c r="K58" s="162">
        <v>0</v>
      </c>
      <c r="L58" s="188">
        <f>SUM(H58:J58,-K58)</f>
        <v>9117</v>
      </c>
    </row>
    <row r="59" spans="1:12" ht="19.5" customHeight="1">
      <c r="A59" s="70" t="s">
        <v>84</v>
      </c>
      <c r="B59" s="11">
        <v>46577</v>
      </c>
      <c r="C59" s="11">
        <v>0</v>
      </c>
      <c r="D59" s="11">
        <v>0</v>
      </c>
      <c r="E59" s="11">
        <v>0</v>
      </c>
      <c r="F59" s="11">
        <v>11</v>
      </c>
      <c r="G59" s="11">
        <v>0</v>
      </c>
      <c r="H59" s="11">
        <f>SUM(B59:G59)</f>
        <v>46588</v>
      </c>
      <c r="I59" s="162">
        <v>0</v>
      </c>
      <c r="J59" s="162">
        <v>707</v>
      </c>
      <c r="K59" s="162">
        <v>0</v>
      </c>
      <c r="L59" s="188">
        <f>SUM(H59:J59,-K59)</f>
        <v>47295</v>
      </c>
    </row>
    <row r="60" spans="1:12" ht="19.5" customHeight="1">
      <c r="A60" s="173" t="s">
        <v>86</v>
      </c>
      <c r="B60" s="182">
        <f t="shared" ref="B60:L60" si="17">SUM(B61:B64)</f>
        <v>773593</v>
      </c>
      <c r="C60" s="182">
        <f t="shared" si="17"/>
        <v>66137</v>
      </c>
      <c r="D60" s="182">
        <f t="shared" si="17"/>
        <v>0</v>
      </c>
      <c r="E60" s="182">
        <f t="shared" si="17"/>
        <v>0</v>
      </c>
      <c r="F60" s="182">
        <f t="shared" si="17"/>
        <v>117</v>
      </c>
      <c r="G60" s="182">
        <f t="shared" si="17"/>
        <v>0</v>
      </c>
      <c r="H60" s="182">
        <f t="shared" si="17"/>
        <v>839847</v>
      </c>
      <c r="I60" s="186">
        <f t="shared" si="17"/>
        <v>188</v>
      </c>
      <c r="J60" s="186">
        <f t="shared" si="17"/>
        <v>23001</v>
      </c>
      <c r="K60" s="186">
        <f t="shared" si="17"/>
        <v>61612</v>
      </c>
      <c r="L60" s="187">
        <f t="shared" si="17"/>
        <v>801424</v>
      </c>
    </row>
    <row r="61" spans="1:12" ht="19.5" customHeight="1">
      <c r="A61" s="70" t="s">
        <v>88</v>
      </c>
      <c r="B61" s="11">
        <v>340843</v>
      </c>
      <c r="C61" s="11">
        <v>34592</v>
      </c>
      <c r="D61" s="11">
        <v>0</v>
      </c>
      <c r="E61" s="11">
        <v>0</v>
      </c>
      <c r="F61" s="11">
        <v>117</v>
      </c>
      <c r="G61" s="11">
        <v>0</v>
      </c>
      <c r="H61" s="11">
        <f>SUM(B61:G61)</f>
        <v>375552</v>
      </c>
      <c r="I61" s="162">
        <v>-773</v>
      </c>
      <c r="J61" s="162">
        <v>19520</v>
      </c>
      <c r="K61" s="162">
        <v>30032</v>
      </c>
      <c r="L61" s="188">
        <f>SUM(H61:J61,-K61)</f>
        <v>364267</v>
      </c>
    </row>
    <row r="62" spans="1:12" ht="19.5" customHeight="1">
      <c r="A62" s="70" t="s">
        <v>89</v>
      </c>
      <c r="B62" s="11">
        <v>12319</v>
      </c>
      <c r="C62" s="11">
        <v>0</v>
      </c>
      <c r="D62" s="11">
        <v>0</v>
      </c>
      <c r="E62" s="11">
        <v>0</v>
      </c>
      <c r="F62" s="11">
        <v>0</v>
      </c>
      <c r="G62" s="11">
        <v>0</v>
      </c>
      <c r="H62" s="11">
        <f>SUM(B62:G62)</f>
        <v>12319</v>
      </c>
      <c r="I62" s="162">
        <v>0</v>
      </c>
      <c r="J62" s="162">
        <v>82</v>
      </c>
      <c r="K62" s="162">
        <v>0</v>
      </c>
      <c r="L62" s="188">
        <f>SUM(H62:J62,-K62)</f>
        <v>12401</v>
      </c>
    </row>
    <row r="63" spans="1:12" ht="19.5" customHeight="1">
      <c r="A63" s="70" t="s">
        <v>91</v>
      </c>
      <c r="B63" s="11">
        <v>129951</v>
      </c>
      <c r="C63" s="11">
        <v>4197</v>
      </c>
      <c r="D63" s="11">
        <v>0</v>
      </c>
      <c r="E63" s="11">
        <v>0</v>
      </c>
      <c r="F63" s="11">
        <v>0</v>
      </c>
      <c r="G63" s="11">
        <v>0</v>
      </c>
      <c r="H63" s="11">
        <f>SUM(B63:G63)</f>
        <v>134148</v>
      </c>
      <c r="I63" s="162">
        <v>-50</v>
      </c>
      <c r="J63" s="162">
        <v>90</v>
      </c>
      <c r="K63" s="162">
        <v>4161</v>
      </c>
      <c r="L63" s="188">
        <f>SUM(H63:J63,-K63)</f>
        <v>130027</v>
      </c>
    </row>
    <row r="64" spans="1:12" ht="19.5" customHeight="1">
      <c r="A64" s="70" t="s">
        <v>93</v>
      </c>
      <c r="B64" s="11">
        <v>290480</v>
      </c>
      <c r="C64" s="11">
        <v>27348</v>
      </c>
      <c r="D64" s="11">
        <v>0</v>
      </c>
      <c r="E64" s="11">
        <v>0</v>
      </c>
      <c r="F64" s="11">
        <v>0</v>
      </c>
      <c r="G64" s="11">
        <v>0</v>
      </c>
      <c r="H64" s="11">
        <f>SUM(B64:G64)</f>
        <v>317828</v>
      </c>
      <c r="I64" s="162">
        <v>1011</v>
      </c>
      <c r="J64" s="162">
        <v>3309</v>
      </c>
      <c r="K64" s="162">
        <v>27419</v>
      </c>
      <c r="L64" s="188">
        <f>SUM(H64:J64,-K64)</f>
        <v>294729</v>
      </c>
    </row>
    <row r="65" spans="1:12" ht="19.5" customHeight="1">
      <c r="A65" s="173" t="s">
        <v>94</v>
      </c>
      <c r="B65" s="182">
        <f t="shared" ref="B65:K65" si="18">SUM(B66:B69)</f>
        <v>3580040</v>
      </c>
      <c r="C65" s="182">
        <f t="shared" si="18"/>
        <v>12772</v>
      </c>
      <c r="D65" s="182">
        <f t="shared" si="18"/>
        <v>0</v>
      </c>
      <c r="E65" s="182">
        <f>SUM(E66:E69)</f>
        <v>0</v>
      </c>
      <c r="F65" s="182">
        <f>SUM(F66:F69)</f>
        <v>350</v>
      </c>
      <c r="G65" s="182">
        <f>SUM(G66:G69)</f>
        <v>892</v>
      </c>
      <c r="H65" s="182">
        <f>SUM(H66:H69)</f>
        <v>3594054</v>
      </c>
      <c r="I65" s="186">
        <f t="shared" si="18"/>
        <v>-38</v>
      </c>
      <c r="J65" s="186">
        <f t="shared" si="18"/>
        <v>7268</v>
      </c>
      <c r="K65" s="186">
        <f t="shared" si="18"/>
        <v>10663</v>
      </c>
      <c r="L65" s="187">
        <f>SUM(L66:L69)</f>
        <v>3590621</v>
      </c>
    </row>
    <row r="66" spans="1:12" ht="19.5" customHeight="1">
      <c r="A66" s="70" t="s">
        <v>95</v>
      </c>
      <c r="B66" s="11">
        <v>3417528</v>
      </c>
      <c r="C66" s="11">
        <v>1648</v>
      </c>
      <c r="D66" s="11">
        <v>0</v>
      </c>
      <c r="E66" s="11">
        <v>0</v>
      </c>
      <c r="F66" s="11">
        <v>162</v>
      </c>
      <c r="G66" s="11">
        <v>892</v>
      </c>
      <c r="H66" s="11">
        <f>SUM(B66:G66)</f>
        <v>3420230</v>
      </c>
      <c r="I66" s="162">
        <v>-38</v>
      </c>
      <c r="J66" s="162">
        <v>5120</v>
      </c>
      <c r="K66" s="162">
        <v>1631</v>
      </c>
      <c r="L66" s="188">
        <f>SUM(H66:J66,-K66)</f>
        <v>3423681</v>
      </c>
    </row>
    <row r="67" spans="1:12" ht="19.5" customHeight="1">
      <c r="A67" s="70" t="s">
        <v>96</v>
      </c>
      <c r="B67" s="11">
        <v>117399</v>
      </c>
      <c r="C67" s="11">
        <v>10607</v>
      </c>
      <c r="D67" s="11">
        <v>0</v>
      </c>
      <c r="E67" s="11">
        <v>0</v>
      </c>
      <c r="F67" s="11">
        <v>158</v>
      </c>
      <c r="G67" s="11">
        <v>0</v>
      </c>
      <c r="H67" s="11">
        <f>SUM(B67:G67)</f>
        <v>128164</v>
      </c>
      <c r="I67" s="162">
        <v>0</v>
      </c>
      <c r="J67" s="162">
        <v>1676</v>
      </c>
      <c r="K67" s="162">
        <v>8765</v>
      </c>
      <c r="L67" s="188">
        <f>SUM(H67:J67,-K67)</f>
        <v>121075</v>
      </c>
    </row>
    <row r="68" spans="1:12" ht="19.5" customHeight="1">
      <c r="A68" s="70" t="s">
        <v>97</v>
      </c>
      <c r="B68" s="11">
        <v>6472</v>
      </c>
      <c r="C68" s="11">
        <v>117</v>
      </c>
      <c r="D68" s="11">
        <v>0</v>
      </c>
      <c r="E68" s="11">
        <v>0</v>
      </c>
      <c r="F68" s="11">
        <v>0</v>
      </c>
      <c r="G68" s="11">
        <v>0</v>
      </c>
      <c r="H68" s="11">
        <f>SUM(B68:G68)</f>
        <v>6589</v>
      </c>
      <c r="I68" s="162">
        <v>0</v>
      </c>
      <c r="J68" s="162">
        <v>36</v>
      </c>
      <c r="K68" s="162">
        <v>58</v>
      </c>
      <c r="L68" s="188">
        <f>SUM(H68:J68,-K68)</f>
        <v>6567</v>
      </c>
    </row>
    <row r="69" spans="1:12" ht="19.5" customHeight="1">
      <c r="A69" s="70" t="s">
        <v>98</v>
      </c>
      <c r="B69" s="11">
        <v>38641</v>
      </c>
      <c r="C69" s="11">
        <v>400</v>
      </c>
      <c r="D69" s="11">
        <v>0</v>
      </c>
      <c r="E69" s="11">
        <v>0</v>
      </c>
      <c r="F69" s="11">
        <v>30</v>
      </c>
      <c r="G69" s="11">
        <v>0</v>
      </c>
      <c r="H69" s="11">
        <f>SUM(B69:G69)</f>
        <v>39071</v>
      </c>
      <c r="I69" s="162">
        <v>0</v>
      </c>
      <c r="J69" s="162">
        <v>436</v>
      </c>
      <c r="K69" s="162">
        <v>209</v>
      </c>
      <c r="L69" s="188">
        <f>SUM(H69:J69,-K69)</f>
        <v>39298</v>
      </c>
    </row>
    <row r="70" spans="1:12" ht="19.5" customHeight="1">
      <c r="A70" s="173" t="s">
        <v>99</v>
      </c>
      <c r="B70" s="182">
        <f t="shared" ref="B70:L70" si="19">SUM(B71:B74)</f>
        <v>136829</v>
      </c>
      <c r="C70" s="182">
        <f t="shared" si="19"/>
        <v>1928</v>
      </c>
      <c r="D70" s="182">
        <f t="shared" si="19"/>
        <v>0</v>
      </c>
      <c r="E70" s="182">
        <f t="shared" si="19"/>
        <v>0</v>
      </c>
      <c r="F70" s="182">
        <f t="shared" si="19"/>
        <v>256</v>
      </c>
      <c r="G70" s="182">
        <f>SUM(G71:G74)</f>
        <v>21</v>
      </c>
      <c r="H70" s="182">
        <f>SUM(H71:H74)</f>
        <v>139034</v>
      </c>
      <c r="I70" s="186">
        <f t="shared" si="19"/>
        <v>-99</v>
      </c>
      <c r="J70" s="186">
        <f t="shared" si="19"/>
        <v>513</v>
      </c>
      <c r="K70" s="186">
        <f t="shared" si="19"/>
        <v>1258</v>
      </c>
      <c r="L70" s="187">
        <f t="shared" si="19"/>
        <v>138190</v>
      </c>
    </row>
    <row r="71" spans="1:12" ht="19.5" customHeight="1">
      <c r="A71" s="70" t="s">
        <v>100</v>
      </c>
      <c r="B71" s="11">
        <v>98471</v>
      </c>
      <c r="C71" s="11">
        <v>1928</v>
      </c>
      <c r="D71" s="11">
        <v>0</v>
      </c>
      <c r="E71" s="11">
        <v>0</v>
      </c>
      <c r="F71" s="11">
        <v>65</v>
      </c>
      <c r="G71" s="11">
        <v>21</v>
      </c>
      <c r="H71" s="11">
        <f>SUM(B71:G71)</f>
        <v>100485</v>
      </c>
      <c r="I71" s="162">
        <v>-99</v>
      </c>
      <c r="J71" s="162">
        <v>160</v>
      </c>
      <c r="K71" s="162">
        <v>1258</v>
      </c>
      <c r="L71" s="188">
        <f>SUM(H71:J71,-K71)</f>
        <v>99288</v>
      </c>
    </row>
    <row r="72" spans="1:12" ht="19.5" customHeight="1">
      <c r="A72" s="70" t="s">
        <v>101</v>
      </c>
      <c r="B72" s="11">
        <v>29760</v>
      </c>
      <c r="C72" s="11">
        <v>0</v>
      </c>
      <c r="D72" s="11">
        <v>0</v>
      </c>
      <c r="E72" s="11">
        <v>0</v>
      </c>
      <c r="F72" s="11">
        <v>191</v>
      </c>
      <c r="G72" s="11">
        <v>0</v>
      </c>
      <c r="H72" s="11">
        <f>SUM(B72:G72)</f>
        <v>29951</v>
      </c>
      <c r="I72" s="162">
        <v>0</v>
      </c>
      <c r="J72" s="162">
        <v>294</v>
      </c>
      <c r="K72" s="162">
        <v>0</v>
      </c>
      <c r="L72" s="188">
        <f>SUM(H72:J72,-K72)</f>
        <v>30245</v>
      </c>
    </row>
    <row r="73" spans="1:12" ht="19.5" customHeight="1">
      <c r="A73" s="70" t="s">
        <v>102</v>
      </c>
      <c r="B73" s="11">
        <v>7306</v>
      </c>
      <c r="C73" s="11">
        <v>0</v>
      </c>
      <c r="D73" s="11">
        <v>0</v>
      </c>
      <c r="E73" s="11">
        <v>0</v>
      </c>
      <c r="F73" s="11">
        <v>0</v>
      </c>
      <c r="G73" s="11">
        <v>0</v>
      </c>
      <c r="H73" s="11">
        <f>SUM(B73:G73)</f>
        <v>7306</v>
      </c>
      <c r="I73" s="162">
        <v>0</v>
      </c>
      <c r="J73" s="162">
        <v>0</v>
      </c>
      <c r="K73" s="162">
        <v>0</v>
      </c>
      <c r="L73" s="188">
        <f>SUM(H73:J73,-K73)</f>
        <v>7306</v>
      </c>
    </row>
    <row r="74" spans="1:12" ht="19.5" customHeight="1">
      <c r="A74" s="70" t="s">
        <v>103</v>
      </c>
      <c r="B74" s="11">
        <v>1292</v>
      </c>
      <c r="C74" s="11">
        <v>0</v>
      </c>
      <c r="D74" s="11">
        <v>0</v>
      </c>
      <c r="E74" s="11">
        <v>0</v>
      </c>
      <c r="F74" s="11">
        <v>0</v>
      </c>
      <c r="G74" s="11">
        <v>0</v>
      </c>
      <c r="H74" s="11">
        <f>SUM(B74:G74)</f>
        <v>1292</v>
      </c>
      <c r="I74" s="162">
        <v>0</v>
      </c>
      <c r="J74" s="162">
        <v>59</v>
      </c>
      <c r="K74" s="162">
        <v>0</v>
      </c>
      <c r="L74" s="188">
        <f>SUM(H74:J74,-K74)</f>
        <v>1351</v>
      </c>
    </row>
    <row r="75" spans="1:12" ht="19.5" customHeight="1">
      <c r="A75" s="72" t="s">
        <v>1</v>
      </c>
      <c r="B75" s="96">
        <f t="shared" ref="B75:L75" si="20">B76</f>
        <v>258048</v>
      </c>
      <c r="C75" s="96">
        <f t="shared" si="20"/>
        <v>852</v>
      </c>
      <c r="D75" s="96">
        <f t="shared" si="20"/>
        <v>0</v>
      </c>
      <c r="E75" s="96">
        <f t="shared" si="20"/>
        <v>712</v>
      </c>
      <c r="F75" s="96">
        <f t="shared" si="20"/>
        <v>509</v>
      </c>
      <c r="G75" s="96">
        <f t="shared" si="20"/>
        <v>376</v>
      </c>
      <c r="H75" s="96">
        <f t="shared" si="20"/>
        <v>260497</v>
      </c>
      <c r="I75" s="160">
        <f t="shared" si="20"/>
        <v>231</v>
      </c>
      <c r="J75" s="160">
        <f t="shared" si="20"/>
        <v>2682</v>
      </c>
      <c r="K75" s="160">
        <f t="shared" si="20"/>
        <v>749</v>
      </c>
      <c r="L75" s="161">
        <f t="shared" si="20"/>
        <v>262661</v>
      </c>
    </row>
    <row r="76" spans="1:12" ht="19.5" customHeight="1">
      <c r="A76" s="173" t="s">
        <v>104</v>
      </c>
      <c r="B76" s="182">
        <f t="shared" ref="B76:L76" si="21">SUM(B77:B80)</f>
        <v>258048</v>
      </c>
      <c r="C76" s="182">
        <f>SUM(C77:C80)</f>
        <v>852</v>
      </c>
      <c r="D76" s="182">
        <f>SUM(D77:D80)</f>
        <v>0</v>
      </c>
      <c r="E76" s="182">
        <f t="shared" si="21"/>
        <v>712</v>
      </c>
      <c r="F76" s="182">
        <f t="shared" si="21"/>
        <v>509</v>
      </c>
      <c r="G76" s="182">
        <f t="shared" si="21"/>
        <v>376</v>
      </c>
      <c r="H76" s="182">
        <f t="shared" si="21"/>
        <v>260497</v>
      </c>
      <c r="I76" s="186">
        <f t="shared" si="21"/>
        <v>231</v>
      </c>
      <c r="J76" s="186">
        <f t="shared" si="21"/>
        <v>2682</v>
      </c>
      <c r="K76" s="186">
        <f t="shared" si="21"/>
        <v>749</v>
      </c>
      <c r="L76" s="187">
        <f t="shared" si="21"/>
        <v>262661</v>
      </c>
    </row>
    <row r="77" spans="1:12" ht="19.5" customHeight="1">
      <c r="A77" s="70" t="s">
        <v>106</v>
      </c>
      <c r="B77" s="11">
        <v>13231</v>
      </c>
      <c r="C77" s="11">
        <v>0</v>
      </c>
      <c r="D77" s="11">
        <v>0</v>
      </c>
      <c r="E77" s="11">
        <v>0</v>
      </c>
      <c r="F77" s="11">
        <v>23</v>
      </c>
      <c r="G77" s="11">
        <v>1</v>
      </c>
      <c r="H77" s="11">
        <f>SUM(B77:G77)</f>
        <v>13255</v>
      </c>
      <c r="I77" s="162">
        <v>27</v>
      </c>
      <c r="J77" s="162">
        <v>35</v>
      </c>
      <c r="K77" s="162">
        <v>0</v>
      </c>
      <c r="L77" s="188">
        <f>SUM(H77:J77,-K77)</f>
        <v>13317</v>
      </c>
    </row>
    <row r="78" spans="1:12" ht="19.5" customHeight="1">
      <c r="A78" s="70" t="s">
        <v>107</v>
      </c>
      <c r="B78" s="11">
        <v>103148</v>
      </c>
      <c r="C78" s="11">
        <v>0</v>
      </c>
      <c r="D78" s="11">
        <v>0</v>
      </c>
      <c r="E78" s="11">
        <v>0</v>
      </c>
      <c r="F78" s="11">
        <v>0</v>
      </c>
      <c r="G78" s="11">
        <v>3</v>
      </c>
      <c r="H78" s="11">
        <f>SUM(B78:G78)</f>
        <v>103151</v>
      </c>
      <c r="I78" s="162">
        <v>447</v>
      </c>
      <c r="J78" s="162">
        <v>1324</v>
      </c>
      <c r="K78" s="162">
        <v>125</v>
      </c>
      <c r="L78" s="188">
        <f>SUM(H78:J78,-K78)</f>
        <v>104797</v>
      </c>
    </row>
    <row r="79" spans="1:12" ht="19.5" customHeight="1">
      <c r="A79" s="70" t="s">
        <v>108</v>
      </c>
      <c r="B79" s="11">
        <v>79724</v>
      </c>
      <c r="C79" s="11">
        <v>0</v>
      </c>
      <c r="D79" s="11">
        <v>0</v>
      </c>
      <c r="E79" s="11">
        <v>0</v>
      </c>
      <c r="F79" s="11">
        <v>136</v>
      </c>
      <c r="G79" s="11">
        <v>372</v>
      </c>
      <c r="H79" s="11">
        <f>SUM(B79:G79)</f>
        <v>80232</v>
      </c>
      <c r="I79" s="162">
        <v>-100</v>
      </c>
      <c r="J79" s="162">
        <v>733</v>
      </c>
      <c r="K79" s="162">
        <v>0</v>
      </c>
      <c r="L79" s="188">
        <f>SUM(H79:J79,-K79)</f>
        <v>80865</v>
      </c>
    </row>
    <row r="80" spans="1:12" ht="19.5" customHeight="1">
      <c r="A80" s="70" t="s">
        <v>109</v>
      </c>
      <c r="B80" s="11">
        <v>61945</v>
      </c>
      <c r="C80" s="11">
        <v>852</v>
      </c>
      <c r="D80" s="11">
        <v>0</v>
      </c>
      <c r="E80" s="11">
        <v>712</v>
      </c>
      <c r="F80" s="11">
        <v>350</v>
      </c>
      <c r="G80" s="11">
        <v>0</v>
      </c>
      <c r="H80" s="11">
        <f>SUM(B80:G80)</f>
        <v>63859</v>
      </c>
      <c r="I80" s="162">
        <v>-143</v>
      </c>
      <c r="J80" s="162">
        <v>590</v>
      </c>
      <c r="K80" s="162">
        <v>624</v>
      </c>
      <c r="L80" s="188">
        <f>SUM(H80:J80,-K80)</f>
        <v>63682</v>
      </c>
    </row>
    <row r="81" spans="1:12" ht="19.5" customHeight="1">
      <c r="A81" s="72" t="s">
        <v>5</v>
      </c>
      <c r="B81" s="96">
        <f t="shared" ref="B81:L81" si="22">B82+B85+B89+B93+B97+B102</f>
        <v>3052241</v>
      </c>
      <c r="C81" s="96">
        <f>C82+C85+C89+C93+C97+C102</f>
        <v>12042</v>
      </c>
      <c r="D81" s="96">
        <f>D82+D85+D89+D93+D97+D102</f>
        <v>0</v>
      </c>
      <c r="E81" s="96">
        <f t="shared" si="22"/>
        <v>0</v>
      </c>
      <c r="F81" s="96">
        <f t="shared" si="22"/>
        <v>5203</v>
      </c>
      <c r="G81" s="96">
        <f t="shared" si="22"/>
        <v>3242</v>
      </c>
      <c r="H81" s="96">
        <f>H82+H85+H89+H93+H97+H102</f>
        <v>3072728</v>
      </c>
      <c r="I81" s="160">
        <f t="shared" si="22"/>
        <v>925</v>
      </c>
      <c r="J81" s="160">
        <f t="shared" si="22"/>
        <v>23932</v>
      </c>
      <c r="K81" s="160">
        <f t="shared" si="22"/>
        <v>7423</v>
      </c>
      <c r="L81" s="161">
        <f t="shared" si="22"/>
        <v>3090162</v>
      </c>
    </row>
    <row r="82" spans="1:12" ht="19.5" customHeight="1">
      <c r="A82" s="173" t="s">
        <v>110</v>
      </c>
      <c r="B82" s="182">
        <f>SUM(B83:B84)</f>
        <v>972913</v>
      </c>
      <c r="C82" s="182">
        <f t="shared" ref="C82:H82" si="23">SUM(C83:C84)</f>
        <v>0</v>
      </c>
      <c r="D82" s="182">
        <f t="shared" si="23"/>
        <v>0</v>
      </c>
      <c r="E82" s="182">
        <f t="shared" si="23"/>
        <v>0</v>
      </c>
      <c r="F82" s="182">
        <f t="shared" si="23"/>
        <v>1991</v>
      </c>
      <c r="G82" s="182">
        <f t="shared" si="23"/>
        <v>138</v>
      </c>
      <c r="H82" s="182">
        <f t="shared" si="23"/>
        <v>975042</v>
      </c>
      <c r="I82" s="186">
        <f>SUM(I83:I84)</f>
        <v>-164</v>
      </c>
      <c r="J82" s="186">
        <f>SUM(J83:J84)</f>
        <v>6537</v>
      </c>
      <c r="K82" s="186">
        <f>SUM(K83:K84)</f>
        <v>0</v>
      </c>
      <c r="L82" s="187">
        <f>SUM(L83:L84)</f>
        <v>981415</v>
      </c>
    </row>
    <row r="83" spans="1:12" ht="19.5" customHeight="1">
      <c r="A83" s="70" t="s">
        <v>111</v>
      </c>
      <c r="B83" s="11">
        <v>377025</v>
      </c>
      <c r="C83" s="11">
        <v>0</v>
      </c>
      <c r="D83" s="11">
        <v>0</v>
      </c>
      <c r="E83" s="11">
        <v>0</v>
      </c>
      <c r="F83" s="11">
        <v>999</v>
      </c>
      <c r="G83" s="11">
        <v>8</v>
      </c>
      <c r="H83" s="11">
        <f>SUM(B83:G83)</f>
        <v>378032</v>
      </c>
      <c r="I83" s="162">
        <v>-399</v>
      </c>
      <c r="J83" s="162">
        <v>3712</v>
      </c>
      <c r="K83" s="162">
        <v>0</v>
      </c>
      <c r="L83" s="188">
        <f>SUM(H83:J83,-K83)</f>
        <v>381345</v>
      </c>
    </row>
    <row r="84" spans="1:12" ht="19.5" customHeight="1">
      <c r="A84" s="70" t="s">
        <v>112</v>
      </c>
      <c r="B84" s="11">
        <v>595888</v>
      </c>
      <c r="C84" s="11">
        <v>0</v>
      </c>
      <c r="D84" s="11">
        <v>0</v>
      </c>
      <c r="E84" s="11">
        <v>0</v>
      </c>
      <c r="F84" s="11">
        <v>992</v>
      </c>
      <c r="G84" s="11">
        <v>130</v>
      </c>
      <c r="H84" s="11">
        <f>SUM(B84:G84)</f>
        <v>597010</v>
      </c>
      <c r="I84" s="162">
        <v>235</v>
      </c>
      <c r="J84" s="162">
        <v>2825</v>
      </c>
      <c r="K84" s="162">
        <v>0</v>
      </c>
      <c r="L84" s="188">
        <f>SUM(H84:J84,-K84)</f>
        <v>600070</v>
      </c>
    </row>
    <row r="85" spans="1:12" ht="19.5" customHeight="1">
      <c r="A85" s="173" t="s">
        <v>113</v>
      </c>
      <c r="B85" s="182">
        <f>SUM(B86:B88)</f>
        <v>796774</v>
      </c>
      <c r="C85" s="182">
        <f t="shared" ref="C85:H85" si="24">SUM(C86:C88)</f>
        <v>1431</v>
      </c>
      <c r="D85" s="182">
        <f t="shared" si="24"/>
        <v>0</v>
      </c>
      <c r="E85" s="182">
        <f t="shared" si="24"/>
        <v>0</v>
      </c>
      <c r="F85" s="182">
        <f t="shared" si="24"/>
        <v>2253</v>
      </c>
      <c r="G85" s="182">
        <f t="shared" si="24"/>
        <v>1194</v>
      </c>
      <c r="H85" s="182">
        <f t="shared" si="24"/>
        <v>801652</v>
      </c>
      <c r="I85" s="186">
        <f>SUM(I86:I88)</f>
        <v>1536</v>
      </c>
      <c r="J85" s="186">
        <f>SUM(J86:J88)</f>
        <v>6939</v>
      </c>
      <c r="K85" s="186">
        <f>SUM(K86:K88)</f>
        <v>649</v>
      </c>
      <c r="L85" s="187">
        <f>SUM(L86:L88)</f>
        <v>809478</v>
      </c>
    </row>
    <row r="86" spans="1:12" ht="19.5" customHeight="1">
      <c r="A86" s="70" t="s">
        <v>114</v>
      </c>
      <c r="B86" s="11">
        <v>239547</v>
      </c>
      <c r="C86" s="11">
        <v>1431</v>
      </c>
      <c r="D86" s="11">
        <v>0</v>
      </c>
      <c r="E86" s="11">
        <v>0</v>
      </c>
      <c r="F86" s="11">
        <v>1392</v>
      </c>
      <c r="G86" s="11">
        <v>1175</v>
      </c>
      <c r="H86" s="11">
        <f>SUM(B86:G86)</f>
        <v>243545</v>
      </c>
      <c r="I86" s="162">
        <v>0</v>
      </c>
      <c r="J86" s="162">
        <v>2706</v>
      </c>
      <c r="K86" s="162">
        <v>649</v>
      </c>
      <c r="L86" s="188">
        <f>SUM(H86:J86,-K86)</f>
        <v>245602</v>
      </c>
    </row>
    <row r="87" spans="1:12" ht="19.5" customHeight="1">
      <c r="A87" s="70" t="s">
        <v>115</v>
      </c>
      <c r="B87" s="11">
        <v>9702</v>
      </c>
      <c r="C87" s="11">
        <v>0</v>
      </c>
      <c r="D87" s="11">
        <v>0</v>
      </c>
      <c r="E87" s="11">
        <v>0</v>
      </c>
      <c r="F87" s="11">
        <v>19</v>
      </c>
      <c r="G87" s="11">
        <v>19</v>
      </c>
      <c r="H87" s="11">
        <f>SUM(B87:G87)</f>
        <v>9740</v>
      </c>
      <c r="I87" s="162">
        <v>0</v>
      </c>
      <c r="J87" s="162">
        <v>59</v>
      </c>
      <c r="K87" s="162">
        <v>0</v>
      </c>
      <c r="L87" s="188">
        <f>SUM(H87:J87,-K87)</f>
        <v>9799</v>
      </c>
    </row>
    <row r="88" spans="1:12" ht="19.5" customHeight="1">
      <c r="A88" s="70" t="s">
        <v>116</v>
      </c>
      <c r="B88" s="11">
        <v>547525</v>
      </c>
      <c r="C88" s="11">
        <v>0</v>
      </c>
      <c r="D88" s="11">
        <v>0</v>
      </c>
      <c r="E88" s="11">
        <v>0</v>
      </c>
      <c r="F88" s="11">
        <v>842</v>
      </c>
      <c r="G88" s="11">
        <v>0</v>
      </c>
      <c r="H88" s="11">
        <f>SUM(B88:G88)</f>
        <v>548367</v>
      </c>
      <c r="I88" s="162">
        <v>1536</v>
      </c>
      <c r="J88" s="162">
        <v>4174</v>
      </c>
      <c r="K88" s="162">
        <v>0</v>
      </c>
      <c r="L88" s="188">
        <f>SUM(H88:J88,-K88)</f>
        <v>554077</v>
      </c>
    </row>
    <row r="89" spans="1:12" ht="19.5" customHeight="1">
      <c r="A89" s="173" t="s">
        <v>117</v>
      </c>
      <c r="B89" s="182">
        <f>SUM(B90:B92)</f>
        <v>176517</v>
      </c>
      <c r="C89" s="182">
        <f t="shared" ref="C89:H89" si="25">SUM(C90:C92)</f>
        <v>2772</v>
      </c>
      <c r="D89" s="182">
        <f t="shared" si="25"/>
        <v>0</v>
      </c>
      <c r="E89" s="182">
        <f t="shared" si="25"/>
        <v>0</v>
      </c>
      <c r="F89" s="182">
        <f t="shared" si="25"/>
        <v>738</v>
      </c>
      <c r="G89" s="182">
        <f t="shared" si="25"/>
        <v>0</v>
      </c>
      <c r="H89" s="182">
        <f t="shared" si="25"/>
        <v>180027</v>
      </c>
      <c r="I89" s="186">
        <f>SUM(I90:I92)</f>
        <v>-463</v>
      </c>
      <c r="J89" s="186">
        <f>SUM(J90:J92)</f>
        <v>2226</v>
      </c>
      <c r="K89" s="186">
        <f>SUM(K90:K92)</f>
        <v>1540</v>
      </c>
      <c r="L89" s="187">
        <f>SUM(L90:L92)</f>
        <v>180250</v>
      </c>
    </row>
    <row r="90" spans="1:12" ht="19.5" customHeight="1">
      <c r="A90" s="70" t="s">
        <v>118</v>
      </c>
      <c r="B90" s="11">
        <v>59290</v>
      </c>
      <c r="C90" s="11">
        <v>0</v>
      </c>
      <c r="D90" s="11">
        <v>0</v>
      </c>
      <c r="E90" s="11">
        <v>0</v>
      </c>
      <c r="F90" s="11">
        <v>12</v>
      </c>
      <c r="G90" s="11">
        <v>0</v>
      </c>
      <c r="H90" s="11">
        <f>SUM(B90:G90)</f>
        <v>59302</v>
      </c>
      <c r="I90" s="162">
        <v>-543</v>
      </c>
      <c r="J90" s="162">
        <v>1065</v>
      </c>
      <c r="K90" s="162">
        <v>0</v>
      </c>
      <c r="L90" s="188">
        <f>SUM(H90:J90,-K90)</f>
        <v>59824</v>
      </c>
    </row>
    <row r="91" spans="1:12" ht="19.5" customHeight="1">
      <c r="A91" s="70" t="s">
        <v>119</v>
      </c>
      <c r="B91" s="11">
        <v>82653</v>
      </c>
      <c r="C91" s="11">
        <v>0</v>
      </c>
      <c r="D91" s="11">
        <v>0</v>
      </c>
      <c r="E91" s="11">
        <v>0</v>
      </c>
      <c r="F91" s="11">
        <v>598</v>
      </c>
      <c r="G91" s="11">
        <v>0</v>
      </c>
      <c r="H91" s="11">
        <f>SUM(B91:G91)</f>
        <v>83251</v>
      </c>
      <c r="I91" s="162">
        <v>134</v>
      </c>
      <c r="J91" s="162">
        <v>415</v>
      </c>
      <c r="K91" s="162">
        <v>0</v>
      </c>
      <c r="L91" s="188">
        <f>SUM(H91:J91,-K91)</f>
        <v>83800</v>
      </c>
    </row>
    <row r="92" spans="1:12" ht="19.5" customHeight="1">
      <c r="A92" s="70" t="s">
        <v>120</v>
      </c>
      <c r="B92" s="11">
        <v>34574</v>
      </c>
      <c r="C92" s="11">
        <v>2772</v>
      </c>
      <c r="D92" s="11">
        <v>0</v>
      </c>
      <c r="E92" s="11">
        <v>0</v>
      </c>
      <c r="F92" s="11">
        <v>128</v>
      </c>
      <c r="G92" s="11">
        <v>0</v>
      </c>
      <c r="H92" s="11">
        <f>SUM(B92:G92)</f>
        <v>37474</v>
      </c>
      <c r="I92" s="162">
        <v>-54</v>
      </c>
      <c r="J92" s="162">
        <v>746</v>
      </c>
      <c r="K92" s="162">
        <v>1540</v>
      </c>
      <c r="L92" s="188">
        <f>SUM(H92:J92,-K92)</f>
        <v>36626</v>
      </c>
    </row>
    <row r="93" spans="1:12" ht="19.5" customHeight="1">
      <c r="A93" s="173" t="s">
        <v>121</v>
      </c>
      <c r="B93" s="182">
        <f>SUM(B94:B96)</f>
        <v>976754</v>
      </c>
      <c r="C93" s="182">
        <f t="shared" ref="C93:H93" si="26">SUM(C94:C96)</f>
        <v>0</v>
      </c>
      <c r="D93" s="182">
        <f t="shared" si="26"/>
        <v>0</v>
      </c>
      <c r="E93" s="182">
        <f t="shared" si="26"/>
        <v>0</v>
      </c>
      <c r="F93" s="182">
        <f t="shared" si="26"/>
        <v>144</v>
      </c>
      <c r="G93" s="182">
        <f t="shared" si="26"/>
        <v>1607</v>
      </c>
      <c r="H93" s="182">
        <f t="shared" si="26"/>
        <v>978505</v>
      </c>
      <c r="I93" s="186">
        <f>SUM(I94:I96)</f>
        <v>0</v>
      </c>
      <c r="J93" s="186">
        <f>SUM(J94:J96)</f>
        <v>5978</v>
      </c>
      <c r="K93" s="186">
        <f>SUM(K94:K96)</f>
        <v>0</v>
      </c>
      <c r="L93" s="187">
        <f>SUM(L94:L96)</f>
        <v>984483</v>
      </c>
    </row>
    <row r="94" spans="1:12" ht="19.5" customHeight="1">
      <c r="A94" s="70" t="s">
        <v>122</v>
      </c>
      <c r="B94" s="11">
        <v>943733</v>
      </c>
      <c r="C94" s="11">
        <v>0</v>
      </c>
      <c r="D94" s="11">
        <v>0</v>
      </c>
      <c r="E94" s="11">
        <v>0</v>
      </c>
      <c r="F94" s="11">
        <v>138</v>
      </c>
      <c r="G94" s="11">
        <v>1607</v>
      </c>
      <c r="H94" s="11">
        <f>SUM(B94:G94)</f>
        <v>945478</v>
      </c>
      <c r="I94" s="162">
        <v>0</v>
      </c>
      <c r="J94" s="162">
        <v>5805</v>
      </c>
      <c r="K94" s="162">
        <v>0</v>
      </c>
      <c r="L94" s="188">
        <f>SUM(H94:J94,-K94)</f>
        <v>951283</v>
      </c>
    </row>
    <row r="95" spans="1:12" ht="19.5" customHeight="1">
      <c r="A95" s="70" t="s">
        <v>123</v>
      </c>
      <c r="B95" s="11">
        <v>1457</v>
      </c>
      <c r="C95" s="11">
        <v>0</v>
      </c>
      <c r="D95" s="11">
        <v>0</v>
      </c>
      <c r="E95" s="11">
        <v>0</v>
      </c>
      <c r="F95" s="11">
        <v>0</v>
      </c>
      <c r="G95" s="11">
        <v>0</v>
      </c>
      <c r="H95" s="11">
        <f>SUM(B95:G95)</f>
        <v>1457</v>
      </c>
      <c r="I95" s="162">
        <v>0</v>
      </c>
      <c r="J95" s="162">
        <v>38</v>
      </c>
      <c r="K95" s="162">
        <v>0</v>
      </c>
      <c r="L95" s="188">
        <f>SUM(H95:J95,-K95)</f>
        <v>1495</v>
      </c>
    </row>
    <row r="96" spans="1:12" ht="19.5" customHeight="1">
      <c r="A96" s="70" t="s">
        <v>124</v>
      </c>
      <c r="B96" s="11">
        <v>31564</v>
      </c>
      <c r="C96" s="11">
        <v>0</v>
      </c>
      <c r="D96" s="11">
        <v>0</v>
      </c>
      <c r="E96" s="11">
        <v>0</v>
      </c>
      <c r="F96" s="11">
        <v>6</v>
      </c>
      <c r="G96" s="11">
        <v>0</v>
      </c>
      <c r="H96" s="11">
        <f>SUM(B96:G96)</f>
        <v>31570</v>
      </c>
      <c r="I96" s="162">
        <v>0</v>
      </c>
      <c r="J96" s="162">
        <v>135</v>
      </c>
      <c r="K96" s="162">
        <v>0</v>
      </c>
      <c r="L96" s="188">
        <f>SUM(H96:J96,-K96)</f>
        <v>31705</v>
      </c>
    </row>
    <row r="97" spans="1:12" ht="19.5" customHeight="1">
      <c r="A97" s="173" t="s">
        <v>125</v>
      </c>
      <c r="B97" s="182">
        <f>SUM(B98:B101)</f>
        <v>105029</v>
      </c>
      <c r="C97" s="182">
        <f>SUM(C98:C101)</f>
        <v>102</v>
      </c>
      <c r="D97" s="182">
        <f>SUM(D98:D101)</f>
        <v>0</v>
      </c>
      <c r="E97" s="182">
        <f t="shared" ref="E97:L97" si="27">SUM(E98:E101)</f>
        <v>0</v>
      </c>
      <c r="F97" s="182">
        <f t="shared" si="27"/>
        <v>76</v>
      </c>
      <c r="G97" s="182">
        <f t="shared" si="27"/>
        <v>303</v>
      </c>
      <c r="H97" s="182">
        <f t="shared" si="27"/>
        <v>105510</v>
      </c>
      <c r="I97" s="186">
        <f t="shared" si="27"/>
        <v>0</v>
      </c>
      <c r="J97" s="186">
        <f t="shared" si="27"/>
        <v>2216</v>
      </c>
      <c r="K97" s="186">
        <f t="shared" si="27"/>
        <v>48</v>
      </c>
      <c r="L97" s="187">
        <f t="shared" si="27"/>
        <v>107678</v>
      </c>
    </row>
    <row r="98" spans="1:12" ht="19.5" customHeight="1">
      <c r="A98" s="70" t="s">
        <v>126</v>
      </c>
      <c r="B98" s="11">
        <v>24470</v>
      </c>
      <c r="C98" s="11">
        <v>0</v>
      </c>
      <c r="D98" s="11">
        <v>0</v>
      </c>
      <c r="E98" s="11">
        <v>0</v>
      </c>
      <c r="F98" s="11">
        <v>50</v>
      </c>
      <c r="G98" s="11">
        <v>3</v>
      </c>
      <c r="H98" s="11">
        <f>SUM(B98:G98)</f>
        <v>24523</v>
      </c>
      <c r="I98" s="162">
        <v>0</v>
      </c>
      <c r="J98" s="162">
        <v>721</v>
      </c>
      <c r="K98" s="162">
        <v>0</v>
      </c>
      <c r="L98" s="188">
        <f>SUM(H98:J98,-K98)</f>
        <v>25244</v>
      </c>
    </row>
    <row r="99" spans="1:12" ht="19.5" customHeight="1">
      <c r="A99" s="70" t="s">
        <v>127</v>
      </c>
      <c r="B99" s="11">
        <v>9703</v>
      </c>
      <c r="C99" s="11">
        <v>102</v>
      </c>
      <c r="D99" s="11">
        <v>0</v>
      </c>
      <c r="E99" s="11">
        <v>0</v>
      </c>
      <c r="F99" s="11">
        <v>0</v>
      </c>
      <c r="G99" s="11">
        <v>0</v>
      </c>
      <c r="H99" s="11">
        <f>SUM(B99:G99)</f>
        <v>9805</v>
      </c>
      <c r="I99" s="162">
        <v>0</v>
      </c>
      <c r="J99" s="162">
        <v>957</v>
      </c>
      <c r="K99" s="162">
        <v>48</v>
      </c>
      <c r="L99" s="188">
        <f>SUM(H99:J99,-K99)</f>
        <v>10714</v>
      </c>
    </row>
    <row r="100" spans="1:12" ht="19.5" customHeight="1">
      <c r="A100" s="70" t="s">
        <v>128</v>
      </c>
      <c r="B100" s="11">
        <v>9818</v>
      </c>
      <c r="C100" s="11">
        <v>0</v>
      </c>
      <c r="D100" s="11">
        <v>0</v>
      </c>
      <c r="E100" s="11">
        <v>0</v>
      </c>
      <c r="F100" s="11">
        <v>6</v>
      </c>
      <c r="G100" s="11">
        <v>0</v>
      </c>
      <c r="H100" s="11">
        <f>SUM(B100:G100)</f>
        <v>9824</v>
      </c>
      <c r="I100" s="162">
        <v>0</v>
      </c>
      <c r="J100" s="162">
        <v>57</v>
      </c>
      <c r="K100" s="162">
        <v>0</v>
      </c>
      <c r="L100" s="188">
        <f>SUM(H100:J100,-K100)</f>
        <v>9881</v>
      </c>
    </row>
    <row r="101" spans="1:12" ht="19.5" customHeight="1">
      <c r="A101" s="70" t="s">
        <v>129</v>
      </c>
      <c r="B101" s="11">
        <v>61038</v>
      </c>
      <c r="C101" s="11">
        <v>0</v>
      </c>
      <c r="D101" s="11">
        <v>0</v>
      </c>
      <c r="E101" s="11">
        <v>0</v>
      </c>
      <c r="F101" s="11">
        <v>20</v>
      </c>
      <c r="G101" s="11">
        <v>300</v>
      </c>
      <c r="H101" s="11">
        <f>SUM(B101:G101)</f>
        <v>61358</v>
      </c>
      <c r="I101" s="162">
        <v>0</v>
      </c>
      <c r="J101" s="162">
        <v>481</v>
      </c>
      <c r="K101" s="162">
        <v>0</v>
      </c>
      <c r="L101" s="188">
        <f>SUM(H101:J101,-K101)</f>
        <v>61839</v>
      </c>
    </row>
    <row r="102" spans="1:12" ht="19.5" customHeight="1">
      <c r="A102" s="173" t="s">
        <v>130</v>
      </c>
      <c r="B102" s="182">
        <f>B103</f>
        <v>24254</v>
      </c>
      <c r="C102" s="182">
        <f t="shared" ref="C102:H102" si="28">C103</f>
        <v>7737</v>
      </c>
      <c r="D102" s="182">
        <f t="shared" si="28"/>
        <v>0</v>
      </c>
      <c r="E102" s="182">
        <f t="shared" si="28"/>
        <v>0</v>
      </c>
      <c r="F102" s="182">
        <f t="shared" si="28"/>
        <v>1</v>
      </c>
      <c r="G102" s="182">
        <f t="shared" si="28"/>
        <v>0</v>
      </c>
      <c r="H102" s="182">
        <f t="shared" si="28"/>
        <v>31992</v>
      </c>
      <c r="I102" s="186">
        <f>I103</f>
        <v>16</v>
      </c>
      <c r="J102" s="186">
        <f>J103</f>
        <v>36</v>
      </c>
      <c r="K102" s="186">
        <f>K103</f>
        <v>5186</v>
      </c>
      <c r="L102" s="187">
        <f>L103</f>
        <v>26858</v>
      </c>
    </row>
    <row r="103" spans="1:12" ht="19.5" customHeight="1">
      <c r="A103" s="70" t="s">
        <v>131</v>
      </c>
      <c r="B103" s="11">
        <v>24254</v>
      </c>
      <c r="C103" s="11">
        <v>7737</v>
      </c>
      <c r="D103" s="11">
        <v>0</v>
      </c>
      <c r="E103" s="11">
        <v>0</v>
      </c>
      <c r="F103" s="11">
        <v>1</v>
      </c>
      <c r="G103" s="11">
        <v>0</v>
      </c>
      <c r="H103" s="11">
        <f>SUM(B103:G103)</f>
        <v>31992</v>
      </c>
      <c r="I103" s="162">
        <v>16</v>
      </c>
      <c r="J103" s="162">
        <v>36</v>
      </c>
      <c r="K103" s="162">
        <v>5186</v>
      </c>
      <c r="L103" s="188">
        <f>SUM(H103:J103,-K103)</f>
        <v>26858</v>
      </c>
    </row>
    <row r="104" spans="1:12" ht="19.5" customHeight="1">
      <c r="A104" s="72" t="s">
        <v>6</v>
      </c>
      <c r="B104" s="96">
        <f t="shared" ref="B104:L104" si="29">B105+B114+B118+B122+B126+B132</f>
        <v>875715</v>
      </c>
      <c r="C104" s="96">
        <f t="shared" si="29"/>
        <v>14037</v>
      </c>
      <c r="D104" s="96">
        <f t="shared" si="29"/>
        <v>0</v>
      </c>
      <c r="E104" s="96">
        <f t="shared" si="29"/>
        <v>0</v>
      </c>
      <c r="F104" s="96">
        <f t="shared" si="29"/>
        <v>2481</v>
      </c>
      <c r="G104" s="96">
        <f t="shared" si="29"/>
        <v>186</v>
      </c>
      <c r="H104" s="96">
        <f t="shared" si="29"/>
        <v>892419</v>
      </c>
      <c r="I104" s="160">
        <f t="shared" si="29"/>
        <v>87</v>
      </c>
      <c r="J104" s="160">
        <f t="shared" si="29"/>
        <v>17114</v>
      </c>
      <c r="K104" s="160">
        <f t="shared" si="29"/>
        <v>11340</v>
      </c>
      <c r="L104" s="161">
        <f t="shared" si="29"/>
        <v>898280</v>
      </c>
    </row>
    <row r="105" spans="1:12" ht="19.5" customHeight="1">
      <c r="A105" s="173" t="s">
        <v>132</v>
      </c>
      <c r="B105" s="182">
        <f t="shared" ref="B105:L105" si="30">SUM(B106:B113)</f>
        <v>204542</v>
      </c>
      <c r="C105" s="182">
        <f t="shared" si="30"/>
        <v>1318</v>
      </c>
      <c r="D105" s="182">
        <f t="shared" si="30"/>
        <v>0</v>
      </c>
      <c r="E105" s="182">
        <f t="shared" si="30"/>
        <v>0</v>
      </c>
      <c r="F105" s="182">
        <f t="shared" si="30"/>
        <v>562</v>
      </c>
      <c r="G105" s="182">
        <f t="shared" si="30"/>
        <v>9</v>
      </c>
      <c r="H105" s="182">
        <f t="shared" si="30"/>
        <v>206431</v>
      </c>
      <c r="I105" s="186">
        <f t="shared" si="30"/>
        <v>0</v>
      </c>
      <c r="J105" s="186">
        <f t="shared" si="30"/>
        <v>3578</v>
      </c>
      <c r="K105" s="186">
        <f t="shared" si="30"/>
        <v>837</v>
      </c>
      <c r="L105" s="187">
        <f t="shared" si="30"/>
        <v>209172</v>
      </c>
    </row>
    <row r="106" spans="1:12" ht="19.5" customHeight="1">
      <c r="A106" s="70" t="s">
        <v>807</v>
      </c>
      <c r="B106" s="11">
        <v>76904</v>
      </c>
      <c r="C106" s="11">
        <v>0</v>
      </c>
      <c r="D106" s="11">
        <v>0</v>
      </c>
      <c r="E106" s="11">
        <v>0</v>
      </c>
      <c r="F106" s="11">
        <v>538</v>
      </c>
      <c r="G106" s="11">
        <v>9</v>
      </c>
      <c r="H106" s="11">
        <f t="shared" ref="H106:H113" si="31">SUM(B106:G106)</f>
        <v>77451</v>
      </c>
      <c r="I106" s="162">
        <v>0</v>
      </c>
      <c r="J106" s="162">
        <v>2449</v>
      </c>
      <c r="K106" s="162">
        <v>0</v>
      </c>
      <c r="L106" s="188">
        <f t="shared" ref="L106:L113" si="32">SUM(H106:J106,-K106)</f>
        <v>79900</v>
      </c>
    </row>
    <row r="107" spans="1:12" ht="19.5" customHeight="1">
      <c r="A107" s="70" t="s">
        <v>135</v>
      </c>
      <c r="B107" s="11">
        <v>4445</v>
      </c>
      <c r="C107" s="11">
        <v>0</v>
      </c>
      <c r="D107" s="11">
        <v>0</v>
      </c>
      <c r="E107" s="11">
        <v>0</v>
      </c>
      <c r="F107" s="11">
        <v>0</v>
      </c>
      <c r="G107" s="11">
        <v>0</v>
      </c>
      <c r="H107" s="11">
        <f t="shared" si="31"/>
        <v>4445</v>
      </c>
      <c r="I107" s="162">
        <v>0</v>
      </c>
      <c r="J107" s="162">
        <v>35</v>
      </c>
      <c r="K107" s="162">
        <v>0</v>
      </c>
      <c r="L107" s="188">
        <f t="shared" si="32"/>
        <v>4480</v>
      </c>
    </row>
    <row r="108" spans="1:12" ht="19.5" customHeight="1">
      <c r="A108" s="70" t="s">
        <v>136</v>
      </c>
      <c r="B108" s="11">
        <v>86</v>
      </c>
      <c r="C108" s="11">
        <v>0</v>
      </c>
      <c r="D108" s="11">
        <v>0</v>
      </c>
      <c r="E108" s="11">
        <v>0</v>
      </c>
      <c r="F108" s="11">
        <v>0</v>
      </c>
      <c r="G108" s="11">
        <v>0</v>
      </c>
      <c r="H108" s="11">
        <f t="shared" si="31"/>
        <v>86</v>
      </c>
      <c r="I108" s="162">
        <v>0</v>
      </c>
      <c r="J108" s="162">
        <v>0</v>
      </c>
      <c r="K108" s="162">
        <v>0</v>
      </c>
      <c r="L108" s="188">
        <f t="shared" si="32"/>
        <v>86</v>
      </c>
    </row>
    <row r="109" spans="1:12" ht="19.5" customHeight="1">
      <c r="A109" s="70" t="s">
        <v>137</v>
      </c>
      <c r="B109" s="11">
        <v>3040</v>
      </c>
      <c r="C109" s="11">
        <v>40</v>
      </c>
      <c r="D109" s="11">
        <v>0</v>
      </c>
      <c r="E109" s="11">
        <v>0</v>
      </c>
      <c r="F109" s="11">
        <v>0</v>
      </c>
      <c r="G109" s="11">
        <v>0</v>
      </c>
      <c r="H109" s="11">
        <f t="shared" si="31"/>
        <v>3080</v>
      </c>
      <c r="I109" s="162">
        <v>0</v>
      </c>
      <c r="J109" s="162">
        <v>110</v>
      </c>
      <c r="K109" s="162">
        <v>20</v>
      </c>
      <c r="L109" s="188">
        <f t="shared" si="32"/>
        <v>3170</v>
      </c>
    </row>
    <row r="110" spans="1:12" ht="19.5" customHeight="1">
      <c r="A110" s="70" t="s">
        <v>139</v>
      </c>
      <c r="B110" s="11">
        <v>20860</v>
      </c>
      <c r="C110" s="11">
        <v>1075</v>
      </c>
      <c r="D110" s="11">
        <v>0</v>
      </c>
      <c r="E110" s="11">
        <v>0</v>
      </c>
      <c r="F110" s="11">
        <v>0</v>
      </c>
      <c r="G110" s="11">
        <v>0</v>
      </c>
      <c r="H110" s="11">
        <f t="shared" si="31"/>
        <v>21935</v>
      </c>
      <c r="I110" s="162">
        <v>0</v>
      </c>
      <c r="J110" s="162">
        <v>122</v>
      </c>
      <c r="K110" s="162">
        <v>680</v>
      </c>
      <c r="L110" s="188">
        <f t="shared" si="32"/>
        <v>21377</v>
      </c>
    </row>
    <row r="111" spans="1:12" ht="19.5" customHeight="1">
      <c r="A111" s="70" t="s">
        <v>142</v>
      </c>
      <c r="B111" s="11">
        <v>32932</v>
      </c>
      <c r="C111" s="11">
        <v>0</v>
      </c>
      <c r="D111" s="11">
        <v>0</v>
      </c>
      <c r="E111" s="11">
        <v>0</v>
      </c>
      <c r="F111" s="11">
        <v>0</v>
      </c>
      <c r="G111" s="11">
        <v>0</v>
      </c>
      <c r="H111" s="11">
        <f t="shared" si="31"/>
        <v>32932</v>
      </c>
      <c r="I111" s="162">
        <v>0</v>
      </c>
      <c r="J111" s="162">
        <v>10</v>
      </c>
      <c r="K111" s="162">
        <v>0</v>
      </c>
      <c r="L111" s="188">
        <f t="shared" si="32"/>
        <v>32942</v>
      </c>
    </row>
    <row r="112" spans="1:12" ht="19.5" customHeight="1">
      <c r="A112" s="70" t="s">
        <v>143</v>
      </c>
      <c r="B112" s="11">
        <v>27599</v>
      </c>
      <c r="C112" s="11">
        <v>203</v>
      </c>
      <c r="D112" s="11">
        <v>0</v>
      </c>
      <c r="E112" s="11">
        <v>0</v>
      </c>
      <c r="F112" s="11">
        <v>0</v>
      </c>
      <c r="G112" s="11">
        <v>0</v>
      </c>
      <c r="H112" s="11">
        <f t="shared" si="31"/>
        <v>27802</v>
      </c>
      <c r="I112" s="162">
        <v>0</v>
      </c>
      <c r="J112" s="162">
        <v>852</v>
      </c>
      <c r="K112" s="162">
        <v>137</v>
      </c>
      <c r="L112" s="188">
        <f t="shared" si="32"/>
        <v>28517</v>
      </c>
    </row>
    <row r="113" spans="1:12" ht="19.5" customHeight="1">
      <c r="A113" s="70" t="s">
        <v>144</v>
      </c>
      <c r="B113" s="11">
        <v>38676</v>
      </c>
      <c r="C113" s="11">
        <v>0</v>
      </c>
      <c r="D113" s="11">
        <v>0</v>
      </c>
      <c r="E113" s="11">
        <v>0</v>
      </c>
      <c r="F113" s="11">
        <v>24</v>
      </c>
      <c r="G113" s="11">
        <v>0</v>
      </c>
      <c r="H113" s="11">
        <f t="shared" si="31"/>
        <v>38700</v>
      </c>
      <c r="I113" s="162">
        <v>0</v>
      </c>
      <c r="J113" s="162">
        <v>0</v>
      </c>
      <c r="K113" s="162">
        <v>0</v>
      </c>
      <c r="L113" s="188">
        <f t="shared" si="32"/>
        <v>38700</v>
      </c>
    </row>
    <row r="114" spans="1:12" ht="19.5" customHeight="1">
      <c r="A114" s="173" t="s">
        <v>145</v>
      </c>
      <c r="B114" s="182">
        <f t="shared" ref="B114:L114" si="33">SUM(B115:B117)</f>
        <v>140750</v>
      </c>
      <c r="C114" s="182">
        <f t="shared" si="33"/>
        <v>11129</v>
      </c>
      <c r="D114" s="182">
        <f t="shared" si="33"/>
        <v>0</v>
      </c>
      <c r="E114" s="182">
        <f t="shared" si="33"/>
        <v>0</v>
      </c>
      <c r="F114" s="182">
        <f t="shared" si="33"/>
        <v>402</v>
      </c>
      <c r="G114" s="182">
        <f t="shared" si="33"/>
        <v>0</v>
      </c>
      <c r="H114" s="182">
        <f t="shared" si="33"/>
        <v>152281</v>
      </c>
      <c r="I114" s="186">
        <f t="shared" si="33"/>
        <v>126</v>
      </c>
      <c r="J114" s="186">
        <f t="shared" si="33"/>
        <v>904</v>
      </c>
      <c r="K114" s="186">
        <f t="shared" si="33"/>
        <v>9020</v>
      </c>
      <c r="L114" s="187">
        <f t="shared" si="33"/>
        <v>144291</v>
      </c>
    </row>
    <row r="115" spans="1:12" ht="19.5" customHeight="1">
      <c r="A115" s="70" t="s">
        <v>146</v>
      </c>
      <c r="B115" s="11">
        <v>13471</v>
      </c>
      <c r="C115" s="11">
        <v>0</v>
      </c>
      <c r="D115" s="11">
        <v>0</v>
      </c>
      <c r="E115" s="11">
        <v>0</v>
      </c>
      <c r="F115" s="11">
        <v>177</v>
      </c>
      <c r="G115" s="11">
        <v>0</v>
      </c>
      <c r="H115" s="11">
        <f>SUM(B115:G115)</f>
        <v>13648</v>
      </c>
      <c r="I115" s="162">
        <v>0</v>
      </c>
      <c r="J115" s="162">
        <v>99</v>
      </c>
      <c r="K115" s="162">
        <v>0</v>
      </c>
      <c r="L115" s="188">
        <f>SUM(H115:J115,-K115)</f>
        <v>13747</v>
      </c>
    </row>
    <row r="116" spans="1:12" ht="19.5" customHeight="1">
      <c r="A116" s="70" t="s">
        <v>147</v>
      </c>
      <c r="B116" s="11">
        <v>29997</v>
      </c>
      <c r="C116" s="11">
        <v>0</v>
      </c>
      <c r="D116" s="11">
        <v>0</v>
      </c>
      <c r="E116" s="11">
        <v>0</v>
      </c>
      <c r="F116" s="11">
        <v>0</v>
      </c>
      <c r="G116" s="11">
        <v>0</v>
      </c>
      <c r="H116" s="11">
        <f>SUM(B116:G116)</f>
        <v>29997</v>
      </c>
      <c r="I116" s="162">
        <v>0</v>
      </c>
      <c r="J116" s="162">
        <v>98</v>
      </c>
      <c r="K116" s="162">
        <v>0</v>
      </c>
      <c r="L116" s="188">
        <f>SUM(H116:J116,-K116)</f>
        <v>30095</v>
      </c>
    </row>
    <row r="117" spans="1:12" ht="19.5" customHeight="1">
      <c r="A117" s="70" t="s">
        <v>148</v>
      </c>
      <c r="B117" s="11">
        <v>97282</v>
      </c>
      <c r="C117" s="11">
        <v>11129</v>
      </c>
      <c r="D117" s="11">
        <v>0</v>
      </c>
      <c r="E117" s="11">
        <v>0</v>
      </c>
      <c r="F117" s="11">
        <v>225</v>
      </c>
      <c r="G117" s="11">
        <v>0</v>
      </c>
      <c r="H117" s="11">
        <f>SUM(B117:G117)</f>
        <v>108636</v>
      </c>
      <c r="I117" s="162">
        <v>126</v>
      </c>
      <c r="J117" s="162">
        <v>707</v>
      </c>
      <c r="K117" s="162">
        <v>9020</v>
      </c>
      <c r="L117" s="188">
        <f>SUM(H117:J117,-K117)</f>
        <v>100449</v>
      </c>
    </row>
    <row r="118" spans="1:12" ht="19.5" customHeight="1">
      <c r="A118" s="173" t="s">
        <v>149</v>
      </c>
      <c r="B118" s="182">
        <f t="shared" ref="B118:L118" si="34">SUM(B119:B121)</f>
        <v>74526</v>
      </c>
      <c r="C118" s="182">
        <f t="shared" si="34"/>
        <v>0</v>
      </c>
      <c r="D118" s="182">
        <f t="shared" si="34"/>
        <v>0</v>
      </c>
      <c r="E118" s="182">
        <f t="shared" si="34"/>
        <v>0</v>
      </c>
      <c r="F118" s="182">
        <f t="shared" si="34"/>
        <v>52</v>
      </c>
      <c r="G118" s="182">
        <f t="shared" si="34"/>
        <v>109</v>
      </c>
      <c r="H118" s="182">
        <f t="shared" si="34"/>
        <v>74687</v>
      </c>
      <c r="I118" s="186">
        <f t="shared" si="34"/>
        <v>0</v>
      </c>
      <c r="J118" s="186">
        <f t="shared" si="34"/>
        <v>9730</v>
      </c>
      <c r="K118" s="186">
        <f t="shared" si="34"/>
        <v>0</v>
      </c>
      <c r="L118" s="187">
        <f t="shared" si="34"/>
        <v>84417</v>
      </c>
    </row>
    <row r="119" spans="1:12" ht="19.5" customHeight="1">
      <c r="A119" s="70" t="s">
        <v>150</v>
      </c>
      <c r="B119" s="11">
        <v>62550</v>
      </c>
      <c r="C119" s="11">
        <v>0</v>
      </c>
      <c r="D119" s="11">
        <v>0</v>
      </c>
      <c r="E119" s="11">
        <v>0</v>
      </c>
      <c r="F119" s="11">
        <v>39</v>
      </c>
      <c r="G119" s="11">
        <v>109</v>
      </c>
      <c r="H119" s="11">
        <f>SUM(B119:G119)</f>
        <v>62698</v>
      </c>
      <c r="I119" s="162">
        <v>0</v>
      </c>
      <c r="J119" s="162">
        <v>8895</v>
      </c>
      <c r="K119" s="162">
        <v>0</v>
      </c>
      <c r="L119" s="188">
        <f>SUM(H119:J119,-K119)</f>
        <v>71593</v>
      </c>
    </row>
    <row r="120" spans="1:12" ht="19.5" customHeight="1">
      <c r="A120" s="70" t="s">
        <v>151</v>
      </c>
      <c r="B120" s="11">
        <v>1848</v>
      </c>
      <c r="C120" s="11">
        <v>0</v>
      </c>
      <c r="D120" s="11">
        <v>0</v>
      </c>
      <c r="E120" s="11">
        <v>0</v>
      </c>
      <c r="F120" s="11">
        <v>13</v>
      </c>
      <c r="G120" s="11">
        <v>0</v>
      </c>
      <c r="H120" s="11">
        <f>SUM(B120:G120)</f>
        <v>1861</v>
      </c>
      <c r="I120" s="162">
        <v>0</v>
      </c>
      <c r="J120" s="162">
        <v>199</v>
      </c>
      <c r="K120" s="162">
        <v>0</v>
      </c>
      <c r="L120" s="188">
        <f>SUM(H120:J120,-K120)</f>
        <v>2060</v>
      </c>
    </row>
    <row r="121" spans="1:12" ht="19.5" customHeight="1">
      <c r="A121" s="70" t="s">
        <v>152</v>
      </c>
      <c r="B121" s="11">
        <v>10128</v>
      </c>
      <c r="C121" s="11">
        <v>0</v>
      </c>
      <c r="D121" s="11">
        <v>0</v>
      </c>
      <c r="E121" s="11">
        <v>0</v>
      </c>
      <c r="F121" s="11">
        <v>0</v>
      </c>
      <c r="G121" s="11">
        <v>0</v>
      </c>
      <c r="H121" s="11">
        <f>SUM(B121:G121)</f>
        <v>10128</v>
      </c>
      <c r="I121" s="162">
        <v>0</v>
      </c>
      <c r="J121" s="162">
        <v>636</v>
      </c>
      <c r="K121" s="162">
        <v>0</v>
      </c>
      <c r="L121" s="188">
        <f>SUM(H121:J121,-K121)</f>
        <v>10764</v>
      </c>
    </row>
    <row r="122" spans="1:12" ht="19.5" customHeight="1">
      <c r="A122" s="173" t="s">
        <v>153</v>
      </c>
      <c r="B122" s="182">
        <f t="shared" ref="B122:L122" si="35">SUM(B123:B125)</f>
        <v>56714</v>
      </c>
      <c r="C122" s="182">
        <f t="shared" si="35"/>
        <v>611</v>
      </c>
      <c r="D122" s="182">
        <f t="shared" si="35"/>
        <v>0</v>
      </c>
      <c r="E122" s="182">
        <f t="shared" si="35"/>
        <v>0</v>
      </c>
      <c r="F122" s="182">
        <f t="shared" si="35"/>
        <v>27</v>
      </c>
      <c r="G122" s="182">
        <f t="shared" si="35"/>
        <v>0</v>
      </c>
      <c r="H122" s="182">
        <f t="shared" si="35"/>
        <v>57352</v>
      </c>
      <c r="I122" s="186">
        <f t="shared" si="35"/>
        <v>-39</v>
      </c>
      <c r="J122" s="186">
        <f t="shared" si="35"/>
        <v>87</v>
      </c>
      <c r="K122" s="186">
        <f t="shared" si="35"/>
        <v>387</v>
      </c>
      <c r="L122" s="187">
        <f t="shared" si="35"/>
        <v>57013</v>
      </c>
    </row>
    <row r="123" spans="1:12" ht="19.5" customHeight="1">
      <c r="A123" s="70" t="s">
        <v>154</v>
      </c>
      <c r="B123" s="11">
        <v>53608</v>
      </c>
      <c r="C123" s="11">
        <v>590</v>
      </c>
      <c r="D123" s="11">
        <v>0</v>
      </c>
      <c r="E123" s="11">
        <v>0</v>
      </c>
      <c r="F123" s="11">
        <v>0</v>
      </c>
      <c r="G123" s="11">
        <v>0</v>
      </c>
      <c r="H123" s="11">
        <f>SUM(B123:G123)</f>
        <v>54198</v>
      </c>
      <c r="I123" s="162">
        <v>-32</v>
      </c>
      <c r="J123" s="162">
        <v>62</v>
      </c>
      <c r="K123" s="162">
        <v>375</v>
      </c>
      <c r="L123" s="188">
        <f>SUM(H123:J123,-K123)</f>
        <v>53853</v>
      </c>
    </row>
    <row r="124" spans="1:12" ht="19.5" customHeight="1">
      <c r="A124" s="70" t="s">
        <v>155</v>
      </c>
      <c r="B124" s="11">
        <v>2449</v>
      </c>
      <c r="C124" s="11">
        <v>0</v>
      </c>
      <c r="D124" s="11">
        <v>0</v>
      </c>
      <c r="E124" s="11">
        <v>0</v>
      </c>
      <c r="F124" s="11">
        <v>0</v>
      </c>
      <c r="G124" s="11">
        <v>0</v>
      </c>
      <c r="H124" s="11">
        <f>SUM(B124:G124)</f>
        <v>2449</v>
      </c>
      <c r="I124" s="162">
        <v>0</v>
      </c>
      <c r="J124" s="162">
        <v>22</v>
      </c>
      <c r="K124" s="162">
        <v>0</v>
      </c>
      <c r="L124" s="188">
        <f>SUM(H124:J124,-K124)</f>
        <v>2471</v>
      </c>
    </row>
    <row r="125" spans="1:12" ht="19.5" customHeight="1">
      <c r="A125" s="70" t="s">
        <v>156</v>
      </c>
      <c r="B125" s="11">
        <v>657</v>
      </c>
      <c r="C125" s="11">
        <v>21</v>
      </c>
      <c r="D125" s="11">
        <v>0</v>
      </c>
      <c r="E125" s="11">
        <v>0</v>
      </c>
      <c r="F125" s="11">
        <v>27</v>
      </c>
      <c r="G125" s="11">
        <v>0</v>
      </c>
      <c r="H125" s="11">
        <f>SUM(B125:G125)</f>
        <v>705</v>
      </c>
      <c r="I125" s="162">
        <v>-7</v>
      </c>
      <c r="J125" s="162">
        <v>3</v>
      </c>
      <c r="K125" s="162">
        <v>12</v>
      </c>
      <c r="L125" s="188">
        <f>SUM(H125:J125,-K125)</f>
        <v>689</v>
      </c>
    </row>
    <row r="126" spans="1:12" ht="19.5" customHeight="1">
      <c r="A126" s="173" t="s">
        <v>157</v>
      </c>
      <c r="B126" s="182">
        <f t="shared" ref="B126:L126" si="36">SUM(B127:B131)</f>
        <v>89340</v>
      </c>
      <c r="C126" s="182">
        <f t="shared" si="36"/>
        <v>681</v>
      </c>
      <c r="D126" s="182">
        <f t="shared" si="36"/>
        <v>0</v>
      </c>
      <c r="E126" s="182">
        <f t="shared" si="36"/>
        <v>0</v>
      </c>
      <c r="F126" s="182">
        <f t="shared" si="36"/>
        <v>275</v>
      </c>
      <c r="G126" s="182">
        <f t="shared" si="36"/>
        <v>0</v>
      </c>
      <c r="H126" s="182">
        <f t="shared" si="36"/>
        <v>90296</v>
      </c>
      <c r="I126" s="186">
        <f t="shared" si="36"/>
        <v>0</v>
      </c>
      <c r="J126" s="186">
        <f t="shared" si="36"/>
        <v>579</v>
      </c>
      <c r="K126" s="186">
        <f t="shared" si="36"/>
        <v>454</v>
      </c>
      <c r="L126" s="187">
        <f t="shared" si="36"/>
        <v>90421</v>
      </c>
    </row>
    <row r="127" spans="1:12" ht="19.5" customHeight="1">
      <c r="A127" s="70" t="s">
        <v>158</v>
      </c>
      <c r="B127" s="11">
        <v>3890</v>
      </c>
      <c r="C127" s="11">
        <v>0</v>
      </c>
      <c r="D127" s="11">
        <v>0</v>
      </c>
      <c r="E127" s="11">
        <v>0</v>
      </c>
      <c r="F127" s="11">
        <v>0</v>
      </c>
      <c r="G127" s="11">
        <v>0</v>
      </c>
      <c r="H127" s="11">
        <f>SUM(B127:G127)</f>
        <v>3890</v>
      </c>
      <c r="I127" s="162">
        <v>0</v>
      </c>
      <c r="J127" s="162">
        <v>22</v>
      </c>
      <c r="K127" s="162">
        <v>0</v>
      </c>
      <c r="L127" s="188">
        <f>SUM(H127:J127,-K127)</f>
        <v>3912</v>
      </c>
    </row>
    <row r="128" spans="1:12" ht="19.5" customHeight="1">
      <c r="A128" s="70" t="s">
        <v>159</v>
      </c>
      <c r="B128" s="11">
        <v>45436</v>
      </c>
      <c r="C128" s="11">
        <v>30</v>
      </c>
      <c r="D128" s="11">
        <v>0</v>
      </c>
      <c r="E128" s="11">
        <v>0</v>
      </c>
      <c r="F128" s="11">
        <v>275</v>
      </c>
      <c r="G128" s="11">
        <v>0</v>
      </c>
      <c r="H128" s="11">
        <f>SUM(B128:G128)</f>
        <v>45741</v>
      </c>
      <c r="I128" s="162">
        <v>0</v>
      </c>
      <c r="J128" s="162">
        <v>107</v>
      </c>
      <c r="K128" s="162">
        <v>16</v>
      </c>
      <c r="L128" s="188">
        <f>SUM(H128:J128,-K128)</f>
        <v>45832</v>
      </c>
    </row>
    <row r="129" spans="1:12" ht="19.5" customHeight="1">
      <c r="A129" s="70" t="s">
        <v>160</v>
      </c>
      <c r="B129" s="11">
        <v>5909</v>
      </c>
      <c r="C129" s="11">
        <v>0</v>
      </c>
      <c r="D129" s="11">
        <v>0</v>
      </c>
      <c r="E129" s="11">
        <v>0</v>
      </c>
      <c r="F129" s="11">
        <v>0</v>
      </c>
      <c r="G129" s="11">
        <v>0</v>
      </c>
      <c r="H129" s="11">
        <f>SUM(B129:G129)</f>
        <v>5909</v>
      </c>
      <c r="I129" s="162">
        <v>0</v>
      </c>
      <c r="J129" s="162">
        <v>17</v>
      </c>
      <c r="K129" s="162">
        <v>0</v>
      </c>
      <c r="L129" s="188">
        <f>SUM(H129:J129,-K129)</f>
        <v>5926</v>
      </c>
    </row>
    <row r="130" spans="1:12" ht="19.5" customHeight="1">
      <c r="A130" s="70" t="s">
        <v>161</v>
      </c>
      <c r="B130" s="11">
        <v>13440</v>
      </c>
      <c r="C130" s="11">
        <v>178</v>
      </c>
      <c r="D130" s="11">
        <v>0</v>
      </c>
      <c r="E130" s="11">
        <v>0</v>
      </c>
      <c r="F130" s="11">
        <v>0</v>
      </c>
      <c r="G130" s="11">
        <v>0</v>
      </c>
      <c r="H130" s="11">
        <f>SUM(B130:G130)</f>
        <v>13618</v>
      </c>
      <c r="I130" s="162">
        <v>0</v>
      </c>
      <c r="J130" s="162">
        <v>184</v>
      </c>
      <c r="K130" s="162">
        <v>120</v>
      </c>
      <c r="L130" s="188">
        <f>SUM(H130:J130,-K130)</f>
        <v>13682</v>
      </c>
    </row>
    <row r="131" spans="1:12" ht="19.5" customHeight="1">
      <c r="A131" s="70" t="s">
        <v>162</v>
      </c>
      <c r="B131" s="11">
        <v>20665</v>
      </c>
      <c r="C131" s="11">
        <v>473</v>
      </c>
      <c r="D131" s="11">
        <v>0</v>
      </c>
      <c r="E131" s="11">
        <v>0</v>
      </c>
      <c r="F131" s="11">
        <v>0</v>
      </c>
      <c r="G131" s="11">
        <v>0</v>
      </c>
      <c r="H131" s="11">
        <f>SUM(B131:G131)</f>
        <v>21138</v>
      </c>
      <c r="I131" s="162">
        <v>0</v>
      </c>
      <c r="J131" s="162">
        <v>249</v>
      </c>
      <c r="K131" s="162">
        <v>318</v>
      </c>
      <c r="L131" s="188">
        <f>SUM(H131:J131,-K131)</f>
        <v>21069</v>
      </c>
    </row>
    <row r="132" spans="1:12" ht="19.5" customHeight="1">
      <c r="A132" s="173" t="s">
        <v>163</v>
      </c>
      <c r="B132" s="182">
        <f t="shared" ref="B132:L132" si="37">SUM(B133:B139)</f>
        <v>309843</v>
      </c>
      <c r="C132" s="182">
        <f t="shared" si="37"/>
        <v>298</v>
      </c>
      <c r="D132" s="182">
        <f t="shared" si="37"/>
        <v>0</v>
      </c>
      <c r="E132" s="182">
        <f t="shared" si="37"/>
        <v>0</v>
      </c>
      <c r="F132" s="182">
        <f t="shared" si="37"/>
        <v>1163</v>
      </c>
      <c r="G132" s="182">
        <f t="shared" si="37"/>
        <v>68</v>
      </c>
      <c r="H132" s="182">
        <f t="shared" si="37"/>
        <v>311372</v>
      </c>
      <c r="I132" s="186">
        <f t="shared" si="37"/>
        <v>0</v>
      </c>
      <c r="J132" s="186">
        <f t="shared" si="37"/>
        <v>2236</v>
      </c>
      <c r="K132" s="186">
        <f t="shared" si="37"/>
        <v>642</v>
      </c>
      <c r="L132" s="187">
        <f t="shared" si="37"/>
        <v>312966</v>
      </c>
    </row>
    <row r="133" spans="1:12" ht="19.5" customHeight="1">
      <c r="A133" s="70" t="s">
        <v>164</v>
      </c>
      <c r="B133" s="11">
        <v>137327</v>
      </c>
      <c r="C133" s="11">
        <v>0</v>
      </c>
      <c r="D133" s="11">
        <v>0</v>
      </c>
      <c r="E133" s="11">
        <v>0</v>
      </c>
      <c r="F133" s="11">
        <v>1136</v>
      </c>
      <c r="G133" s="11">
        <v>68</v>
      </c>
      <c r="H133" s="11">
        <f t="shared" ref="H133:H139" si="38">SUM(B133:G133)</f>
        <v>138531</v>
      </c>
      <c r="I133" s="162">
        <v>0</v>
      </c>
      <c r="J133" s="162">
        <v>80</v>
      </c>
      <c r="K133" s="162">
        <v>0</v>
      </c>
      <c r="L133" s="188">
        <f t="shared" ref="L133:L139" si="39">SUM(H133:J133,-K133)</f>
        <v>138611</v>
      </c>
    </row>
    <row r="134" spans="1:12" ht="19.5" customHeight="1">
      <c r="A134" s="70" t="s">
        <v>165</v>
      </c>
      <c r="B134" s="11">
        <v>8042</v>
      </c>
      <c r="C134" s="11">
        <v>186</v>
      </c>
      <c r="D134" s="11">
        <v>0</v>
      </c>
      <c r="E134" s="11">
        <v>0</v>
      </c>
      <c r="F134" s="11">
        <v>0</v>
      </c>
      <c r="G134" s="11">
        <v>0</v>
      </c>
      <c r="H134" s="11">
        <f t="shared" si="38"/>
        <v>8228</v>
      </c>
      <c r="I134" s="162">
        <v>0</v>
      </c>
      <c r="J134" s="162">
        <v>170</v>
      </c>
      <c r="K134" s="162">
        <v>579</v>
      </c>
      <c r="L134" s="188">
        <f t="shared" si="39"/>
        <v>7819</v>
      </c>
    </row>
    <row r="135" spans="1:12" ht="19.5" customHeight="1">
      <c r="A135" s="70" t="s">
        <v>166</v>
      </c>
      <c r="B135" s="11">
        <v>29069</v>
      </c>
      <c r="C135" s="11">
        <v>0</v>
      </c>
      <c r="D135" s="11">
        <v>0</v>
      </c>
      <c r="E135" s="11">
        <v>0</v>
      </c>
      <c r="F135" s="11">
        <v>0</v>
      </c>
      <c r="G135" s="11">
        <v>0</v>
      </c>
      <c r="H135" s="11">
        <f t="shared" si="38"/>
        <v>29069</v>
      </c>
      <c r="I135" s="162">
        <v>0</v>
      </c>
      <c r="J135" s="162">
        <v>28</v>
      </c>
      <c r="K135" s="162">
        <v>0</v>
      </c>
      <c r="L135" s="188">
        <f t="shared" si="39"/>
        <v>29097</v>
      </c>
    </row>
    <row r="136" spans="1:12" ht="19.5" customHeight="1">
      <c r="A136" s="70" t="s">
        <v>167</v>
      </c>
      <c r="B136" s="11">
        <v>17133</v>
      </c>
      <c r="C136" s="11">
        <v>0</v>
      </c>
      <c r="D136" s="11">
        <v>0</v>
      </c>
      <c r="E136" s="11">
        <v>0</v>
      </c>
      <c r="F136" s="11">
        <v>1</v>
      </c>
      <c r="G136" s="11">
        <v>0</v>
      </c>
      <c r="H136" s="11">
        <f t="shared" si="38"/>
        <v>17134</v>
      </c>
      <c r="I136" s="162">
        <v>0</v>
      </c>
      <c r="J136" s="162">
        <v>1535</v>
      </c>
      <c r="K136" s="162">
        <v>0</v>
      </c>
      <c r="L136" s="188">
        <f t="shared" si="39"/>
        <v>18669</v>
      </c>
    </row>
    <row r="137" spans="1:12" ht="19.5" customHeight="1">
      <c r="A137" s="70" t="s">
        <v>168</v>
      </c>
      <c r="B137" s="11">
        <v>81548</v>
      </c>
      <c r="C137" s="11">
        <v>0</v>
      </c>
      <c r="D137" s="11">
        <v>0</v>
      </c>
      <c r="E137" s="11">
        <v>0</v>
      </c>
      <c r="F137" s="11">
        <v>0</v>
      </c>
      <c r="G137" s="11">
        <v>0</v>
      </c>
      <c r="H137" s="11">
        <f t="shared" si="38"/>
        <v>81548</v>
      </c>
      <c r="I137" s="162">
        <v>0</v>
      </c>
      <c r="J137" s="162">
        <v>81</v>
      </c>
      <c r="K137" s="162">
        <v>0</v>
      </c>
      <c r="L137" s="188">
        <f t="shared" si="39"/>
        <v>81629</v>
      </c>
    </row>
    <row r="138" spans="1:12" ht="19.5" customHeight="1">
      <c r="A138" s="70" t="s">
        <v>169</v>
      </c>
      <c r="B138" s="11">
        <v>3041</v>
      </c>
      <c r="C138" s="11">
        <v>112</v>
      </c>
      <c r="D138" s="11">
        <v>0</v>
      </c>
      <c r="E138" s="11">
        <v>0</v>
      </c>
      <c r="F138" s="11">
        <v>0</v>
      </c>
      <c r="G138" s="11">
        <v>0</v>
      </c>
      <c r="H138" s="11">
        <f t="shared" si="38"/>
        <v>3153</v>
      </c>
      <c r="I138" s="162">
        <v>0</v>
      </c>
      <c r="J138" s="162">
        <v>98</v>
      </c>
      <c r="K138" s="162">
        <v>63</v>
      </c>
      <c r="L138" s="188">
        <f t="shared" si="39"/>
        <v>3188</v>
      </c>
    </row>
    <row r="139" spans="1:12" ht="19.5" customHeight="1">
      <c r="A139" s="70" t="s">
        <v>170</v>
      </c>
      <c r="B139" s="11">
        <v>33683</v>
      </c>
      <c r="C139" s="11">
        <v>0</v>
      </c>
      <c r="D139" s="11">
        <v>0</v>
      </c>
      <c r="E139" s="11">
        <v>0</v>
      </c>
      <c r="F139" s="11">
        <v>26</v>
      </c>
      <c r="G139" s="11">
        <v>0</v>
      </c>
      <c r="H139" s="11">
        <f t="shared" si="38"/>
        <v>33709</v>
      </c>
      <c r="I139" s="162">
        <v>0</v>
      </c>
      <c r="J139" s="162">
        <v>244</v>
      </c>
      <c r="K139" s="162">
        <v>0</v>
      </c>
      <c r="L139" s="188">
        <f t="shared" si="39"/>
        <v>33953</v>
      </c>
    </row>
    <row r="140" spans="1:12" ht="19.5" customHeight="1">
      <c r="A140" s="72" t="s">
        <v>7</v>
      </c>
      <c r="B140" s="96">
        <f t="shared" ref="B140:L140" si="40">B141</f>
        <v>636186</v>
      </c>
      <c r="C140" s="96">
        <f t="shared" si="40"/>
        <v>2076</v>
      </c>
      <c r="D140" s="96">
        <f t="shared" si="40"/>
        <v>0</v>
      </c>
      <c r="E140" s="96">
        <f t="shared" si="40"/>
        <v>0</v>
      </c>
      <c r="F140" s="96">
        <f t="shared" si="40"/>
        <v>2017</v>
      </c>
      <c r="G140" s="96">
        <f t="shared" si="40"/>
        <v>2</v>
      </c>
      <c r="H140" s="96">
        <f t="shared" si="40"/>
        <v>640281</v>
      </c>
      <c r="I140" s="160">
        <f t="shared" si="40"/>
        <v>-65</v>
      </c>
      <c r="J140" s="160">
        <f t="shared" si="40"/>
        <v>10990</v>
      </c>
      <c r="K140" s="160">
        <f t="shared" si="40"/>
        <v>1575</v>
      </c>
      <c r="L140" s="161">
        <f t="shared" si="40"/>
        <v>649631</v>
      </c>
    </row>
    <row r="141" spans="1:12" ht="19.5" customHeight="1">
      <c r="A141" s="173" t="s">
        <v>172</v>
      </c>
      <c r="B141" s="182">
        <f t="shared" ref="B141:L141" si="41">SUM(B142:B151)</f>
        <v>636186</v>
      </c>
      <c r="C141" s="182">
        <f t="shared" si="41"/>
        <v>2076</v>
      </c>
      <c r="D141" s="182">
        <f t="shared" si="41"/>
        <v>0</v>
      </c>
      <c r="E141" s="182">
        <f t="shared" si="41"/>
        <v>0</v>
      </c>
      <c r="F141" s="182">
        <f t="shared" si="41"/>
        <v>2017</v>
      </c>
      <c r="G141" s="182">
        <f t="shared" si="41"/>
        <v>2</v>
      </c>
      <c r="H141" s="182">
        <f t="shared" si="41"/>
        <v>640281</v>
      </c>
      <c r="I141" s="186">
        <f t="shared" si="41"/>
        <v>-65</v>
      </c>
      <c r="J141" s="186">
        <f t="shared" si="41"/>
        <v>10990</v>
      </c>
      <c r="K141" s="186">
        <f t="shared" si="41"/>
        <v>1575</v>
      </c>
      <c r="L141" s="187">
        <f t="shared" si="41"/>
        <v>649631</v>
      </c>
    </row>
    <row r="142" spans="1:12" ht="19.5" customHeight="1">
      <c r="A142" s="70" t="s">
        <v>174</v>
      </c>
      <c r="B142" s="11">
        <v>37406</v>
      </c>
      <c r="C142" s="11">
        <v>33</v>
      </c>
      <c r="D142" s="11">
        <v>0</v>
      </c>
      <c r="E142" s="11">
        <v>0</v>
      </c>
      <c r="F142" s="11">
        <v>0</v>
      </c>
      <c r="G142" s="11">
        <v>0</v>
      </c>
      <c r="H142" s="11">
        <f t="shared" ref="H142:H151" si="42">SUM(B142:G142)</f>
        <v>37439</v>
      </c>
      <c r="I142" s="162">
        <v>0</v>
      </c>
      <c r="J142" s="162">
        <v>474</v>
      </c>
      <c r="K142" s="162">
        <v>24</v>
      </c>
      <c r="L142" s="188">
        <f t="shared" ref="L142:L151" si="43">SUM(H142:J142,-K142)</f>
        <v>37889</v>
      </c>
    </row>
    <row r="143" spans="1:12" ht="19.5" customHeight="1">
      <c r="A143" s="70" t="s">
        <v>175</v>
      </c>
      <c r="B143" s="11">
        <v>14713</v>
      </c>
      <c r="C143" s="11">
        <v>19</v>
      </c>
      <c r="D143" s="11">
        <v>0</v>
      </c>
      <c r="E143" s="11">
        <v>0</v>
      </c>
      <c r="F143" s="11">
        <v>23</v>
      </c>
      <c r="G143" s="11">
        <v>0</v>
      </c>
      <c r="H143" s="11">
        <f t="shared" si="42"/>
        <v>14755</v>
      </c>
      <c r="I143" s="162">
        <v>0</v>
      </c>
      <c r="J143" s="162">
        <v>200</v>
      </c>
      <c r="K143" s="162">
        <v>16</v>
      </c>
      <c r="L143" s="188">
        <f t="shared" si="43"/>
        <v>14939</v>
      </c>
    </row>
    <row r="144" spans="1:12" ht="19.5" customHeight="1">
      <c r="A144" s="70" t="s">
        <v>176</v>
      </c>
      <c r="B144" s="11">
        <v>107745</v>
      </c>
      <c r="C144" s="11">
        <v>1571</v>
      </c>
      <c r="D144" s="11">
        <v>0</v>
      </c>
      <c r="E144" s="11">
        <v>0</v>
      </c>
      <c r="F144" s="11">
        <v>299</v>
      </c>
      <c r="G144" s="11">
        <v>1</v>
      </c>
      <c r="H144" s="11">
        <f t="shared" si="42"/>
        <v>109616</v>
      </c>
      <c r="I144" s="162">
        <v>-58</v>
      </c>
      <c r="J144" s="162">
        <v>1094</v>
      </c>
      <c r="K144" s="162">
        <v>1054</v>
      </c>
      <c r="L144" s="188">
        <f t="shared" si="43"/>
        <v>109598</v>
      </c>
    </row>
    <row r="145" spans="1:12" ht="19.5" customHeight="1">
      <c r="A145" s="70" t="s">
        <v>177</v>
      </c>
      <c r="B145" s="11">
        <v>272</v>
      </c>
      <c r="C145" s="11">
        <v>0</v>
      </c>
      <c r="D145" s="11">
        <v>0</v>
      </c>
      <c r="E145" s="11">
        <v>0</v>
      </c>
      <c r="F145" s="11">
        <v>0</v>
      </c>
      <c r="G145" s="11">
        <v>0</v>
      </c>
      <c r="H145" s="11">
        <f t="shared" si="42"/>
        <v>272</v>
      </c>
      <c r="I145" s="162">
        <v>0</v>
      </c>
      <c r="J145" s="162">
        <v>0</v>
      </c>
      <c r="K145" s="162">
        <v>0</v>
      </c>
      <c r="L145" s="188">
        <f t="shared" si="43"/>
        <v>272</v>
      </c>
    </row>
    <row r="146" spans="1:12" ht="19.5" customHeight="1">
      <c r="A146" s="70" t="s">
        <v>178</v>
      </c>
      <c r="B146" s="11">
        <v>17352</v>
      </c>
      <c r="C146" s="11">
        <v>0</v>
      </c>
      <c r="D146" s="11">
        <v>0</v>
      </c>
      <c r="E146" s="11">
        <v>0</v>
      </c>
      <c r="F146" s="11">
        <v>9</v>
      </c>
      <c r="G146" s="11">
        <v>0</v>
      </c>
      <c r="H146" s="11">
        <f t="shared" si="42"/>
        <v>17361</v>
      </c>
      <c r="I146" s="162">
        <v>0</v>
      </c>
      <c r="J146" s="162">
        <v>326</v>
      </c>
      <c r="K146" s="162">
        <v>3</v>
      </c>
      <c r="L146" s="188">
        <f t="shared" si="43"/>
        <v>17684</v>
      </c>
    </row>
    <row r="147" spans="1:12" ht="19.5" customHeight="1">
      <c r="A147" s="70" t="s">
        <v>180</v>
      </c>
      <c r="B147" s="11">
        <v>195723</v>
      </c>
      <c r="C147" s="11">
        <v>145</v>
      </c>
      <c r="D147" s="11">
        <v>0</v>
      </c>
      <c r="E147" s="11">
        <v>0</v>
      </c>
      <c r="F147" s="11">
        <v>99</v>
      </c>
      <c r="G147" s="11">
        <v>0</v>
      </c>
      <c r="H147" s="11">
        <f t="shared" si="42"/>
        <v>195967</v>
      </c>
      <c r="I147" s="162">
        <v>-7</v>
      </c>
      <c r="J147" s="162">
        <v>1623</v>
      </c>
      <c r="K147" s="162">
        <v>149</v>
      </c>
      <c r="L147" s="188">
        <f t="shared" si="43"/>
        <v>197434</v>
      </c>
    </row>
    <row r="148" spans="1:12" ht="19.5" customHeight="1">
      <c r="A148" s="70" t="s">
        <v>181</v>
      </c>
      <c r="B148" s="11">
        <v>10949</v>
      </c>
      <c r="C148" s="11">
        <v>0</v>
      </c>
      <c r="D148" s="11">
        <v>0</v>
      </c>
      <c r="E148" s="11">
        <v>0</v>
      </c>
      <c r="F148" s="11">
        <v>0</v>
      </c>
      <c r="G148" s="11">
        <v>0</v>
      </c>
      <c r="H148" s="11">
        <f t="shared" si="42"/>
        <v>10949</v>
      </c>
      <c r="I148" s="162">
        <v>0</v>
      </c>
      <c r="J148" s="162">
        <v>619</v>
      </c>
      <c r="K148" s="162">
        <v>0</v>
      </c>
      <c r="L148" s="188">
        <f t="shared" si="43"/>
        <v>11568</v>
      </c>
    </row>
    <row r="149" spans="1:12" ht="19.5" customHeight="1">
      <c r="A149" s="70" t="s">
        <v>182</v>
      </c>
      <c r="B149" s="11">
        <v>16944</v>
      </c>
      <c r="C149" s="11">
        <v>117</v>
      </c>
      <c r="D149" s="11">
        <v>0</v>
      </c>
      <c r="E149" s="11">
        <v>0</v>
      </c>
      <c r="F149" s="11">
        <v>235</v>
      </c>
      <c r="G149" s="11">
        <v>0</v>
      </c>
      <c r="H149" s="11">
        <f t="shared" si="42"/>
        <v>17296</v>
      </c>
      <c r="I149" s="162">
        <v>1</v>
      </c>
      <c r="J149" s="162">
        <v>911</v>
      </c>
      <c r="K149" s="162">
        <v>177</v>
      </c>
      <c r="L149" s="188">
        <f t="shared" si="43"/>
        <v>18031</v>
      </c>
    </row>
    <row r="150" spans="1:12" ht="19.5" customHeight="1">
      <c r="A150" s="70" t="s">
        <v>838</v>
      </c>
      <c r="B150" s="11">
        <v>104246</v>
      </c>
      <c r="C150" s="11">
        <v>0</v>
      </c>
      <c r="D150" s="11">
        <v>0</v>
      </c>
      <c r="E150" s="11">
        <v>0</v>
      </c>
      <c r="F150" s="11">
        <v>0</v>
      </c>
      <c r="G150" s="11">
        <v>0</v>
      </c>
      <c r="H150" s="11">
        <f t="shared" ref="H150" si="44">SUM(B150:G150)</f>
        <v>104246</v>
      </c>
      <c r="I150" s="162">
        <v>0</v>
      </c>
      <c r="J150" s="162">
        <v>297</v>
      </c>
      <c r="K150" s="162">
        <v>0</v>
      </c>
      <c r="L150" s="188">
        <f t="shared" ref="L150" si="45">SUM(H150:J150,-K150)</f>
        <v>104543</v>
      </c>
    </row>
    <row r="151" spans="1:12" ht="19.5" customHeight="1">
      <c r="A151" s="70" t="s">
        <v>184</v>
      </c>
      <c r="B151" s="11">
        <v>130836</v>
      </c>
      <c r="C151" s="11">
        <v>191</v>
      </c>
      <c r="D151" s="11">
        <v>0</v>
      </c>
      <c r="E151" s="11">
        <v>0</v>
      </c>
      <c r="F151" s="11">
        <v>1352</v>
      </c>
      <c r="G151" s="11">
        <v>1</v>
      </c>
      <c r="H151" s="11">
        <f t="shared" si="42"/>
        <v>132380</v>
      </c>
      <c r="I151" s="162">
        <v>-1</v>
      </c>
      <c r="J151" s="162">
        <v>5446</v>
      </c>
      <c r="K151" s="162">
        <v>152</v>
      </c>
      <c r="L151" s="188">
        <f t="shared" si="43"/>
        <v>137673</v>
      </c>
    </row>
    <row r="152" spans="1:12" ht="19.5" customHeight="1">
      <c r="A152" s="72" t="s">
        <v>8</v>
      </c>
      <c r="B152" s="96">
        <f t="shared" ref="B152:L152" si="46">B153+B159+B163</f>
        <v>1003165</v>
      </c>
      <c r="C152" s="96">
        <f t="shared" si="46"/>
        <v>255</v>
      </c>
      <c r="D152" s="96">
        <f t="shared" si="46"/>
        <v>0</v>
      </c>
      <c r="E152" s="96">
        <f t="shared" si="46"/>
        <v>0</v>
      </c>
      <c r="F152" s="96">
        <f t="shared" si="46"/>
        <v>7714</v>
      </c>
      <c r="G152" s="96">
        <f t="shared" si="46"/>
        <v>164</v>
      </c>
      <c r="H152" s="96">
        <f t="shared" si="46"/>
        <v>1011298</v>
      </c>
      <c r="I152" s="160">
        <f t="shared" si="46"/>
        <v>0</v>
      </c>
      <c r="J152" s="160">
        <f t="shared" si="46"/>
        <v>4014</v>
      </c>
      <c r="K152" s="160">
        <f t="shared" si="46"/>
        <v>109</v>
      </c>
      <c r="L152" s="161">
        <f t="shared" si="46"/>
        <v>1015203</v>
      </c>
    </row>
    <row r="153" spans="1:12" ht="19.5" customHeight="1">
      <c r="A153" s="173" t="s">
        <v>186</v>
      </c>
      <c r="B153" s="182">
        <f t="shared" ref="B153:L153" si="47">SUM(B154:B158)</f>
        <v>892148</v>
      </c>
      <c r="C153" s="182">
        <f>SUM(C154:C158)</f>
        <v>255</v>
      </c>
      <c r="D153" s="182">
        <f>SUM(D154:D158)</f>
        <v>0</v>
      </c>
      <c r="E153" s="182">
        <f t="shared" si="47"/>
        <v>0</v>
      </c>
      <c r="F153" s="182">
        <f t="shared" si="47"/>
        <v>7366</v>
      </c>
      <c r="G153" s="182">
        <f t="shared" si="47"/>
        <v>164</v>
      </c>
      <c r="H153" s="182">
        <f t="shared" si="47"/>
        <v>899933</v>
      </c>
      <c r="I153" s="186">
        <f t="shared" si="47"/>
        <v>0</v>
      </c>
      <c r="J153" s="186">
        <f t="shared" si="47"/>
        <v>3769</v>
      </c>
      <c r="K153" s="186">
        <f t="shared" si="47"/>
        <v>109</v>
      </c>
      <c r="L153" s="187">
        <f t="shared" si="47"/>
        <v>903593</v>
      </c>
    </row>
    <row r="154" spans="1:12" ht="19.5" customHeight="1">
      <c r="A154" s="70" t="s">
        <v>187</v>
      </c>
      <c r="B154" s="11">
        <v>334570</v>
      </c>
      <c r="C154" s="11">
        <v>0</v>
      </c>
      <c r="D154" s="11">
        <v>0</v>
      </c>
      <c r="E154" s="11">
        <v>0</v>
      </c>
      <c r="F154" s="11">
        <v>3933</v>
      </c>
      <c r="G154" s="11">
        <v>1</v>
      </c>
      <c r="H154" s="11">
        <f>SUM(B154:G154)</f>
        <v>338504</v>
      </c>
      <c r="I154" s="162">
        <v>0</v>
      </c>
      <c r="J154" s="162">
        <v>1271</v>
      </c>
      <c r="K154" s="162">
        <v>0</v>
      </c>
      <c r="L154" s="188">
        <f>SUM(H154:J154,-K154)</f>
        <v>339775</v>
      </c>
    </row>
    <row r="155" spans="1:12" ht="19.5" customHeight="1">
      <c r="A155" s="70" t="s">
        <v>188</v>
      </c>
      <c r="B155" s="11">
        <v>69216</v>
      </c>
      <c r="C155" s="11">
        <v>0</v>
      </c>
      <c r="D155" s="11">
        <v>0</v>
      </c>
      <c r="E155" s="11">
        <v>0</v>
      </c>
      <c r="F155" s="11">
        <v>222</v>
      </c>
      <c r="G155" s="11">
        <v>0</v>
      </c>
      <c r="H155" s="11">
        <f>SUM(B155:G155)</f>
        <v>69438</v>
      </c>
      <c r="I155" s="162">
        <v>0</v>
      </c>
      <c r="J155" s="162">
        <v>229</v>
      </c>
      <c r="K155" s="162">
        <v>0</v>
      </c>
      <c r="L155" s="188">
        <f>SUM(H155:J155,-K155)</f>
        <v>69667</v>
      </c>
    </row>
    <row r="156" spans="1:12" ht="19.5" customHeight="1">
      <c r="A156" s="70" t="s">
        <v>189</v>
      </c>
      <c r="B156" s="11">
        <v>205998</v>
      </c>
      <c r="C156" s="11">
        <v>255</v>
      </c>
      <c r="D156" s="11">
        <v>0</v>
      </c>
      <c r="E156" s="11">
        <v>0</v>
      </c>
      <c r="F156" s="11">
        <v>708</v>
      </c>
      <c r="G156" s="11">
        <v>1</v>
      </c>
      <c r="H156" s="11">
        <f>SUM(B156:G156)</f>
        <v>206962</v>
      </c>
      <c r="I156" s="162">
        <v>0</v>
      </c>
      <c r="J156" s="162">
        <v>1430</v>
      </c>
      <c r="K156" s="162">
        <v>109</v>
      </c>
      <c r="L156" s="188">
        <f>SUM(H156:J156,-K156)</f>
        <v>208283</v>
      </c>
    </row>
    <row r="157" spans="1:12" ht="19.5" customHeight="1">
      <c r="A157" s="70" t="s">
        <v>190</v>
      </c>
      <c r="B157" s="11">
        <v>68821</v>
      </c>
      <c r="C157" s="11">
        <v>0</v>
      </c>
      <c r="D157" s="11">
        <v>0</v>
      </c>
      <c r="E157" s="11">
        <v>0</v>
      </c>
      <c r="F157" s="11">
        <v>1722</v>
      </c>
      <c r="G157" s="11">
        <v>0</v>
      </c>
      <c r="H157" s="11">
        <f>SUM(B157:G157)</f>
        <v>70543</v>
      </c>
      <c r="I157" s="162">
        <v>0</v>
      </c>
      <c r="J157" s="162">
        <v>76</v>
      </c>
      <c r="K157" s="162">
        <v>0</v>
      </c>
      <c r="L157" s="188">
        <f>SUM(H157:J157,-K157)</f>
        <v>70619</v>
      </c>
    </row>
    <row r="158" spans="1:12" ht="19.5" customHeight="1">
      <c r="A158" s="70" t="s">
        <v>191</v>
      </c>
      <c r="B158" s="11">
        <v>213543</v>
      </c>
      <c r="C158" s="11">
        <v>0</v>
      </c>
      <c r="D158" s="11">
        <v>0</v>
      </c>
      <c r="E158" s="11">
        <v>0</v>
      </c>
      <c r="F158" s="11">
        <v>781</v>
      </c>
      <c r="G158" s="11">
        <v>162</v>
      </c>
      <c r="H158" s="11">
        <f>SUM(B158:G158)</f>
        <v>214486</v>
      </c>
      <c r="I158" s="162">
        <v>0</v>
      </c>
      <c r="J158" s="162">
        <v>763</v>
      </c>
      <c r="K158" s="162">
        <v>0</v>
      </c>
      <c r="L158" s="188">
        <f>SUM(H158:J158,-K158)</f>
        <v>215249</v>
      </c>
    </row>
    <row r="159" spans="1:12" ht="19.5" customHeight="1">
      <c r="A159" s="173" t="s">
        <v>192</v>
      </c>
      <c r="B159" s="182">
        <f t="shared" ref="B159:L159" si="48">SUM(B160:B162)</f>
        <v>56242</v>
      </c>
      <c r="C159" s="182">
        <f t="shared" si="48"/>
        <v>0</v>
      </c>
      <c r="D159" s="182">
        <f t="shared" si="48"/>
        <v>0</v>
      </c>
      <c r="E159" s="182">
        <f t="shared" si="48"/>
        <v>0</v>
      </c>
      <c r="F159" s="182">
        <f t="shared" si="48"/>
        <v>315</v>
      </c>
      <c r="G159" s="182">
        <f t="shared" si="48"/>
        <v>0</v>
      </c>
      <c r="H159" s="182">
        <f t="shared" si="48"/>
        <v>56557</v>
      </c>
      <c r="I159" s="186">
        <f t="shared" si="48"/>
        <v>0</v>
      </c>
      <c r="J159" s="186">
        <f t="shared" si="48"/>
        <v>190</v>
      </c>
      <c r="K159" s="186">
        <f t="shared" si="48"/>
        <v>0</v>
      </c>
      <c r="L159" s="187">
        <f t="shared" si="48"/>
        <v>56747</v>
      </c>
    </row>
    <row r="160" spans="1:12" ht="19.5" customHeight="1">
      <c r="A160" s="70" t="s">
        <v>193</v>
      </c>
      <c r="B160" s="11">
        <v>3713</v>
      </c>
      <c r="C160" s="11">
        <v>0</v>
      </c>
      <c r="D160" s="11">
        <v>0</v>
      </c>
      <c r="E160" s="11">
        <v>0</v>
      </c>
      <c r="F160" s="11">
        <v>0</v>
      </c>
      <c r="G160" s="11">
        <v>0</v>
      </c>
      <c r="H160" s="11">
        <f>SUM(B160:G160)</f>
        <v>3713</v>
      </c>
      <c r="I160" s="162">
        <v>0</v>
      </c>
      <c r="J160" s="162">
        <v>0</v>
      </c>
      <c r="K160" s="162">
        <v>0</v>
      </c>
      <c r="L160" s="188">
        <f>SUM(H160:J160,-K160)</f>
        <v>3713</v>
      </c>
    </row>
    <row r="161" spans="1:12" ht="19.5" customHeight="1">
      <c r="A161" s="70" t="s">
        <v>839</v>
      </c>
      <c r="B161" s="11">
        <v>17548</v>
      </c>
      <c r="C161" s="11">
        <v>0</v>
      </c>
      <c r="D161" s="11">
        <v>0</v>
      </c>
      <c r="E161" s="11">
        <v>0</v>
      </c>
      <c r="F161" s="11">
        <v>176</v>
      </c>
      <c r="G161" s="11">
        <v>0</v>
      </c>
      <c r="H161" s="11">
        <f>SUM(B161:G161)</f>
        <v>17724</v>
      </c>
      <c r="I161" s="11">
        <v>0</v>
      </c>
      <c r="J161" s="11">
        <v>0</v>
      </c>
      <c r="K161" s="11">
        <v>0</v>
      </c>
      <c r="L161" s="188">
        <f>SUM(H161:J161,-K161)</f>
        <v>17724</v>
      </c>
    </row>
    <row r="162" spans="1:12" ht="19.5" customHeight="1">
      <c r="A162" s="70" t="s">
        <v>195</v>
      </c>
      <c r="B162" s="11">
        <v>34981</v>
      </c>
      <c r="C162" s="11">
        <v>0</v>
      </c>
      <c r="D162" s="11">
        <v>0</v>
      </c>
      <c r="E162" s="11">
        <v>0</v>
      </c>
      <c r="F162" s="11">
        <v>139</v>
      </c>
      <c r="G162" s="11">
        <v>0</v>
      </c>
      <c r="H162" s="11">
        <f>SUM(B162:G162)</f>
        <v>35120</v>
      </c>
      <c r="I162" s="11">
        <v>0</v>
      </c>
      <c r="J162" s="11">
        <v>190</v>
      </c>
      <c r="K162" s="11">
        <v>0</v>
      </c>
      <c r="L162" s="188">
        <f>SUM(H162:J162,-K162)</f>
        <v>35310</v>
      </c>
    </row>
    <row r="163" spans="1:12" ht="19.5" customHeight="1">
      <c r="A163" s="173" t="s">
        <v>197</v>
      </c>
      <c r="B163" s="182">
        <f>SUM(B164:B166)</f>
        <v>54775</v>
      </c>
      <c r="C163" s="182">
        <f t="shared" ref="C163:L163" si="49">SUM(C164:C166)</f>
        <v>0</v>
      </c>
      <c r="D163" s="182">
        <f t="shared" si="49"/>
        <v>0</v>
      </c>
      <c r="E163" s="182">
        <f t="shared" si="49"/>
        <v>0</v>
      </c>
      <c r="F163" s="182">
        <f t="shared" si="49"/>
        <v>33</v>
      </c>
      <c r="G163" s="182">
        <f t="shared" si="49"/>
        <v>0</v>
      </c>
      <c r="H163" s="182">
        <f t="shared" si="49"/>
        <v>54808</v>
      </c>
      <c r="I163" s="186">
        <f t="shared" si="49"/>
        <v>0</v>
      </c>
      <c r="J163" s="186">
        <f t="shared" si="49"/>
        <v>55</v>
      </c>
      <c r="K163" s="186">
        <f t="shared" si="49"/>
        <v>0</v>
      </c>
      <c r="L163" s="187">
        <f t="shared" si="49"/>
        <v>54863</v>
      </c>
    </row>
    <row r="164" spans="1:12" ht="19.5" customHeight="1">
      <c r="A164" s="70" t="s">
        <v>198</v>
      </c>
      <c r="B164" s="11">
        <v>6782</v>
      </c>
      <c r="C164" s="11">
        <v>0</v>
      </c>
      <c r="D164" s="11">
        <v>0</v>
      </c>
      <c r="E164" s="11">
        <v>0</v>
      </c>
      <c r="F164" s="11">
        <v>32</v>
      </c>
      <c r="G164" s="11">
        <v>0</v>
      </c>
      <c r="H164" s="11">
        <f>SUM(B164:G164)</f>
        <v>6814</v>
      </c>
      <c r="I164" s="162">
        <v>0</v>
      </c>
      <c r="J164" s="162">
        <v>0</v>
      </c>
      <c r="K164" s="162">
        <v>0</v>
      </c>
      <c r="L164" s="188">
        <f>SUM(H164:J164,-K164)</f>
        <v>6814</v>
      </c>
    </row>
    <row r="165" spans="1:12" ht="19.5" customHeight="1">
      <c r="A165" s="70" t="s">
        <v>199</v>
      </c>
      <c r="B165" s="11">
        <v>13346</v>
      </c>
      <c r="C165" s="11">
        <v>0</v>
      </c>
      <c r="D165" s="11">
        <v>0</v>
      </c>
      <c r="E165" s="11">
        <v>0</v>
      </c>
      <c r="F165" s="11">
        <v>0</v>
      </c>
      <c r="G165" s="11">
        <v>0</v>
      </c>
      <c r="H165" s="11">
        <f>SUM(B165:G165)</f>
        <v>13346</v>
      </c>
      <c r="I165" s="162">
        <v>0</v>
      </c>
      <c r="J165" s="162">
        <v>55</v>
      </c>
      <c r="K165" s="162">
        <v>0</v>
      </c>
      <c r="L165" s="188">
        <f>SUM(H165:J165,-K165)</f>
        <v>13401</v>
      </c>
    </row>
    <row r="166" spans="1:12" ht="19.5" customHeight="1">
      <c r="A166" s="70" t="s">
        <v>200</v>
      </c>
      <c r="B166" s="11">
        <v>34647</v>
      </c>
      <c r="C166" s="11">
        <v>0</v>
      </c>
      <c r="D166" s="11">
        <v>0</v>
      </c>
      <c r="E166" s="11">
        <v>0</v>
      </c>
      <c r="F166" s="11">
        <v>1</v>
      </c>
      <c r="G166" s="11">
        <v>0</v>
      </c>
      <c r="H166" s="11">
        <f>SUM(B166:G166)</f>
        <v>34648</v>
      </c>
      <c r="I166" s="162">
        <v>0</v>
      </c>
      <c r="J166" s="162">
        <v>0</v>
      </c>
      <c r="K166" s="162">
        <v>0</v>
      </c>
      <c r="L166" s="188">
        <f>SUM(H166:J166,-K166)</f>
        <v>34648</v>
      </c>
    </row>
    <row r="167" spans="1:12" ht="19.5" customHeight="1">
      <c r="A167" s="72" t="s">
        <v>9</v>
      </c>
      <c r="B167" s="96">
        <f t="shared" ref="B167:L167" si="50">B168+B173+B177+B179</f>
        <v>436993</v>
      </c>
      <c r="C167" s="96">
        <f t="shared" si="50"/>
        <v>3493</v>
      </c>
      <c r="D167" s="96">
        <f t="shared" si="50"/>
        <v>322</v>
      </c>
      <c r="E167" s="96">
        <f t="shared" si="50"/>
        <v>0</v>
      </c>
      <c r="F167" s="96">
        <f t="shared" si="50"/>
        <v>2229</v>
      </c>
      <c r="G167" s="96">
        <f t="shared" si="50"/>
        <v>8010</v>
      </c>
      <c r="H167" s="96">
        <f t="shared" si="50"/>
        <v>451047</v>
      </c>
      <c r="I167" s="160">
        <f t="shared" si="50"/>
        <v>226</v>
      </c>
      <c r="J167" s="160">
        <f t="shared" si="50"/>
        <v>14046</v>
      </c>
      <c r="K167" s="160">
        <f t="shared" si="50"/>
        <v>2173</v>
      </c>
      <c r="L167" s="161">
        <f t="shared" si="50"/>
        <v>463146</v>
      </c>
    </row>
    <row r="168" spans="1:12" ht="19.5" customHeight="1">
      <c r="A168" s="173" t="s">
        <v>201</v>
      </c>
      <c r="B168" s="182">
        <f t="shared" ref="B168:L168" si="51">SUM(B169:B172)</f>
        <v>22950</v>
      </c>
      <c r="C168" s="182">
        <f>SUM(C169:C172)</f>
        <v>229</v>
      </c>
      <c r="D168" s="182">
        <f>SUM(D169:D172)</f>
        <v>0</v>
      </c>
      <c r="E168" s="182">
        <f t="shared" si="51"/>
        <v>0</v>
      </c>
      <c r="F168" s="182">
        <f t="shared" si="51"/>
        <v>168</v>
      </c>
      <c r="G168" s="182">
        <f t="shared" si="51"/>
        <v>1</v>
      </c>
      <c r="H168" s="182">
        <f t="shared" si="51"/>
        <v>23348</v>
      </c>
      <c r="I168" s="186">
        <f t="shared" si="51"/>
        <v>111</v>
      </c>
      <c r="J168" s="186">
        <f t="shared" si="51"/>
        <v>1036</v>
      </c>
      <c r="K168" s="186">
        <f t="shared" si="51"/>
        <v>210</v>
      </c>
      <c r="L168" s="187">
        <f t="shared" si="51"/>
        <v>24285</v>
      </c>
    </row>
    <row r="169" spans="1:12" ht="19.5" customHeight="1">
      <c r="A169" s="70" t="s">
        <v>202</v>
      </c>
      <c r="B169" s="11">
        <v>11563</v>
      </c>
      <c r="C169" s="11">
        <v>215</v>
      </c>
      <c r="D169" s="11">
        <v>0</v>
      </c>
      <c r="E169" s="11">
        <v>0</v>
      </c>
      <c r="F169" s="11">
        <v>157</v>
      </c>
      <c r="G169" s="11">
        <v>0</v>
      </c>
      <c r="H169" s="11">
        <f>SUM(B169:G169)</f>
        <v>11935</v>
      </c>
      <c r="I169" s="162">
        <v>111</v>
      </c>
      <c r="J169" s="162">
        <v>818</v>
      </c>
      <c r="K169" s="162">
        <v>200</v>
      </c>
      <c r="L169" s="188">
        <f>SUM(H169:J169,-K169)</f>
        <v>12664</v>
      </c>
    </row>
    <row r="170" spans="1:12" ht="19.5" customHeight="1">
      <c r="A170" s="70" t="s">
        <v>203</v>
      </c>
      <c r="B170" s="11">
        <v>4573</v>
      </c>
      <c r="C170" s="11">
        <v>0</v>
      </c>
      <c r="D170" s="11">
        <v>0</v>
      </c>
      <c r="E170" s="11">
        <v>0</v>
      </c>
      <c r="F170" s="11">
        <v>0</v>
      </c>
      <c r="G170" s="11">
        <v>1</v>
      </c>
      <c r="H170" s="11">
        <f>SUM(B170:G170)</f>
        <v>4574</v>
      </c>
      <c r="I170" s="162">
        <v>0</v>
      </c>
      <c r="J170" s="162">
        <v>94</v>
      </c>
      <c r="K170" s="162">
        <v>0</v>
      </c>
      <c r="L170" s="188">
        <f>SUM(H170:J170,-K170)</f>
        <v>4668</v>
      </c>
    </row>
    <row r="171" spans="1:12" ht="19.5" customHeight="1">
      <c r="A171" s="70" t="s">
        <v>204</v>
      </c>
      <c r="B171" s="11">
        <v>6266</v>
      </c>
      <c r="C171" s="11">
        <v>0</v>
      </c>
      <c r="D171" s="11">
        <v>0</v>
      </c>
      <c r="E171" s="11">
        <v>0</v>
      </c>
      <c r="F171" s="11">
        <v>11</v>
      </c>
      <c r="G171" s="11">
        <v>0</v>
      </c>
      <c r="H171" s="11">
        <f>SUM(B171:G171)</f>
        <v>6277</v>
      </c>
      <c r="I171" s="162">
        <v>0</v>
      </c>
      <c r="J171" s="162">
        <v>74</v>
      </c>
      <c r="K171" s="162">
        <v>0</v>
      </c>
      <c r="L171" s="188">
        <f>SUM(H171:J171,-K171)</f>
        <v>6351</v>
      </c>
    </row>
    <row r="172" spans="1:12" ht="19.5" customHeight="1">
      <c r="A172" s="70" t="s">
        <v>205</v>
      </c>
      <c r="B172" s="11">
        <v>548</v>
      </c>
      <c r="C172" s="11">
        <v>14</v>
      </c>
      <c r="D172" s="11">
        <v>0</v>
      </c>
      <c r="E172" s="11">
        <v>0</v>
      </c>
      <c r="F172" s="11">
        <v>0</v>
      </c>
      <c r="G172" s="11">
        <v>0</v>
      </c>
      <c r="H172" s="11">
        <f>SUM(B172:G172)</f>
        <v>562</v>
      </c>
      <c r="I172" s="162">
        <v>0</v>
      </c>
      <c r="J172" s="162">
        <v>50</v>
      </c>
      <c r="K172" s="162">
        <v>10</v>
      </c>
      <c r="L172" s="188">
        <f>SUM(H172:J172,-K172)</f>
        <v>602</v>
      </c>
    </row>
    <row r="173" spans="1:12" ht="19.5" customHeight="1">
      <c r="A173" s="173" t="s">
        <v>206</v>
      </c>
      <c r="B173" s="182">
        <f t="shared" ref="B173:L173" si="52">SUM(B174:B176)</f>
        <v>11867</v>
      </c>
      <c r="C173" s="182">
        <f t="shared" si="52"/>
        <v>91</v>
      </c>
      <c r="D173" s="182">
        <f t="shared" si="52"/>
        <v>0</v>
      </c>
      <c r="E173" s="182">
        <f t="shared" si="52"/>
        <v>0</v>
      </c>
      <c r="F173" s="182">
        <f t="shared" si="52"/>
        <v>180</v>
      </c>
      <c r="G173" s="182">
        <f t="shared" si="52"/>
        <v>0</v>
      </c>
      <c r="H173" s="182">
        <f t="shared" si="52"/>
        <v>12138</v>
      </c>
      <c r="I173" s="186">
        <f t="shared" si="52"/>
        <v>-8</v>
      </c>
      <c r="J173" s="186">
        <f t="shared" si="52"/>
        <v>174</v>
      </c>
      <c r="K173" s="186">
        <f t="shared" si="52"/>
        <v>60</v>
      </c>
      <c r="L173" s="187">
        <f t="shared" si="52"/>
        <v>12244</v>
      </c>
    </row>
    <row r="174" spans="1:12" ht="19.5" customHeight="1">
      <c r="A174" s="70" t="s">
        <v>207</v>
      </c>
      <c r="B174" s="11">
        <v>7887</v>
      </c>
      <c r="C174" s="11">
        <v>0</v>
      </c>
      <c r="D174" s="11">
        <v>0</v>
      </c>
      <c r="E174" s="11">
        <v>0</v>
      </c>
      <c r="F174" s="11">
        <v>174</v>
      </c>
      <c r="G174" s="11">
        <v>0</v>
      </c>
      <c r="H174" s="11">
        <f>SUM(B174:G174)</f>
        <v>8061</v>
      </c>
      <c r="I174" s="162">
        <v>0</v>
      </c>
      <c r="J174" s="162">
        <v>0</v>
      </c>
      <c r="K174" s="162">
        <v>0</v>
      </c>
      <c r="L174" s="188">
        <f>SUM(H174:J174,-K174)</f>
        <v>8061</v>
      </c>
    </row>
    <row r="175" spans="1:12" ht="19.5" customHeight="1">
      <c r="A175" s="70" t="s">
        <v>784</v>
      </c>
      <c r="B175" s="11">
        <v>1424</v>
      </c>
      <c r="C175" s="11">
        <v>0</v>
      </c>
      <c r="D175" s="11">
        <v>0</v>
      </c>
      <c r="E175" s="11">
        <v>0</v>
      </c>
      <c r="F175" s="11">
        <v>0</v>
      </c>
      <c r="G175" s="11">
        <v>0</v>
      </c>
      <c r="H175" s="11">
        <f>SUM(B175:G175)</f>
        <v>1424</v>
      </c>
      <c r="I175" s="162">
        <v>0</v>
      </c>
      <c r="J175" s="162">
        <v>0</v>
      </c>
      <c r="K175" s="162">
        <v>0</v>
      </c>
      <c r="L175" s="188">
        <f>SUM(H175:J175,-K175)</f>
        <v>1424</v>
      </c>
    </row>
    <row r="176" spans="1:12" ht="19.5" customHeight="1">
      <c r="A176" s="70" t="s">
        <v>210</v>
      </c>
      <c r="B176" s="11">
        <v>2556</v>
      </c>
      <c r="C176" s="11">
        <v>91</v>
      </c>
      <c r="D176" s="11">
        <v>0</v>
      </c>
      <c r="E176" s="11">
        <v>0</v>
      </c>
      <c r="F176" s="11">
        <v>6</v>
      </c>
      <c r="G176" s="11">
        <v>0</v>
      </c>
      <c r="H176" s="11">
        <f>SUM(B176:G176)</f>
        <v>2653</v>
      </c>
      <c r="I176" s="162">
        <v>-8</v>
      </c>
      <c r="J176" s="162">
        <v>174</v>
      </c>
      <c r="K176" s="162">
        <v>60</v>
      </c>
      <c r="L176" s="188">
        <f>SUM(H176:J176,-K176)</f>
        <v>2759</v>
      </c>
    </row>
    <row r="177" spans="1:12" ht="19.5" customHeight="1">
      <c r="A177" s="173" t="s">
        <v>211</v>
      </c>
      <c r="B177" s="182">
        <f t="shared" ref="B177:L177" si="53">B178</f>
        <v>221351</v>
      </c>
      <c r="C177" s="182">
        <f t="shared" si="53"/>
        <v>164</v>
      </c>
      <c r="D177" s="182">
        <f t="shared" si="53"/>
        <v>0</v>
      </c>
      <c r="E177" s="182">
        <f t="shared" si="53"/>
        <v>0</v>
      </c>
      <c r="F177" s="182">
        <f t="shared" si="53"/>
        <v>0</v>
      </c>
      <c r="G177" s="182">
        <f t="shared" si="53"/>
        <v>33</v>
      </c>
      <c r="H177" s="182">
        <f t="shared" si="53"/>
        <v>221548</v>
      </c>
      <c r="I177" s="186">
        <f t="shared" si="53"/>
        <v>0</v>
      </c>
      <c r="J177" s="186">
        <f t="shared" si="53"/>
        <v>2937</v>
      </c>
      <c r="K177" s="186">
        <f t="shared" si="53"/>
        <v>41</v>
      </c>
      <c r="L177" s="187">
        <f t="shared" si="53"/>
        <v>224444</v>
      </c>
    </row>
    <row r="178" spans="1:12" ht="19.5" customHeight="1">
      <c r="A178" s="70" t="s">
        <v>212</v>
      </c>
      <c r="B178" s="11">
        <v>221351</v>
      </c>
      <c r="C178" s="11">
        <v>164</v>
      </c>
      <c r="D178" s="11">
        <v>0</v>
      </c>
      <c r="E178" s="11">
        <v>0</v>
      </c>
      <c r="F178" s="11">
        <v>0</v>
      </c>
      <c r="G178" s="11">
        <v>33</v>
      </c>
      <c r="H178" s="11">
        <f>SUM(B178:G178)</f>
        <v>221548</v>
      </c>
      <c r="I178" s="162">
        <v>0</v>
      </c>
      <c r="J178" s="162">
        <v>2937</v>
      </c>
      <c r="K178" s="162">
        <v>41</v>
      </c>
      <c r="L178" s="188">
        <f>SUM(H178:J178,-K178)</f>
        <v>224444</v>
      </c>
    </row>
    <row r="179" spans="1:12" ht="19.5" customHeight="1">
      <c r="A179" s="173" t="s">
        <v>213</v>
      </c>
      <c r="B179" s="182">
        <f t="shared" ref="B179:L179" si="54">SUM(B180:B185)</f>
        <v>180825</v>
      </c>
      <c r="C179" s="182">
        <f t="shared" si="54"/>
        <v>3009</v>
      </c>
      <c r="D179" s="182">
        <f t="shared" si="54"/>
        <v>322</v>
      </c>
      <c r="E179" s="182">
        <f t="shared" si="54"/>
        <v>0</v>
      </c>
      <c r="F179" s="182">
        <f t="shared" si="54"/>
        <v>1881</v>
      </c>
      <c r="G179" s="182">
        <f t="shared" si="54"/>
        <v>7976</v>
      </c>
      <c r="H179" s="182">
        <f t="shared" si="54"/>
        <v>194013</v>
      </c>
      <c r="I179" s="186">
        <f t="shared" si="54"/>
        <v>123</v>
      </c>
      <c r="J179" s="186">
        <f t="shared" si="54"/>
        <v>9899</v>
      </c>
      <c r="K179" s="186">
        <f t="shared" si="54"/>
        <v>1862</v>
      </c>
      <c r="L179" s="187">
        <f t="shared" si="54"/>
        <v>202173</v>
      </c>
    </row>
    <row r="180" spans="1:12" ht="19.5" customHeight="1">
      <c r="A180" s="70" t="s">
        <v>214</v>
      </c>
      <c r="B180" s="11">
        <v>11117</v>
      </c>
      <c r="C180" s="11">
        <v>263</v>
      </c>
      <c r="D180" s="11">
        <v>0</v>
      </c>
      <c r="E180" s="11">
        <v>0</v>
      </c>
      <c r="F180" s="11">
        <v>0</v>
      </c>
      <c r="G180" s="11">
        <v>69</v>
      </c>
      <c r="H180" s="11">
        <f t="shared" ref="H180:H185" si="55">SUM(B180:G180)</f>
        <v>11449</v>
      </c>
      <c r="I180" s="162">
        <v>-19</v>
      </c>
      <c r="J180" s="162">
        <v>628</v>
      </c>
      <c r="K180" s="162">
        <v>150</v>
      </c>
      <c r="L180" s="188">
        <f t="shared" ref="L180:L185" si="56">SUM(H180:J180,-K180)</f>
        <v>11908</v>
      </c>
    </row>
    <row r="181" spans="1:12" ht="19.5" customHeight="1">
      <c r="A181" s="70" t="s">
        <v>215</v>
      </c>
      <c r="B181" s="11">
        <v>72041</v>
      </c>
      <c r="C181" s="11">
        <v>1979</v>
      </c>
      <c r="D181" s="11">
        <v>0</v>
      </c>
      <c r="E181" s="11">
        <v>0</v>
      </c>
      <c r="F181" s="11">
        <v>611</v>
      </c>
      <c r="G181" s="11">
        <v>0</v>
      </c>
      <c r="H181" s="11">
        <f t="shared" si="55"/>
        <v>74631</v>
      </c>
      <c r="I181" s="162">
        <v>151</v>
      </c>
      <c r="J181" s="162">
        <v>2121</v>
      </c>
      <c r="K181" s="162">
        <v>1250</v>
      </c>
      <c r="L181" s="188">
        <f t="shared" si="56"/>
        <v>75653</v>
      </c>
    </row>
    <row r="182" spans="1:12" ht="19.5" customHeight="1">
      <c r="A182" s="70" t="s">
        <v>216</v>
      </c>
      <c r="B182" s="11">
        <v>16516</v>
      </c>
      <c r="C182" s="11">
        <v>210</v>
      </c>
      <c r="D182" s="11">
        <v>0</v>
      </c>
      <c r="E182" s="11">
        <v>0</v>
      </c>
      <c r="F182" s="11">
        <v>386</v>
      </c>
      <c r="G182" s="11">
        <v>0</v>
      </c>
      <c r="H182" s="11">
        <f t="shared" si="55"/>
        <v>17112</v>
      </c>
      <c r="I182" s="162">
        <v>-9</v>
      </c>
      <c r="J182" s="162">
        <v>3899</v>
      </c>
      <c r="K182" s="162">
        <v>146</v>
      </c>
      <c r="L182" s="188">
        <f t="shared" si="56"/>
        <v>20856</v>
      </c>
    </row>
    <row r="183" spans="1:12" ht="19.5" customHeight="1">
      <c r="A183" s="70" t="s">
        <v>217</v>
      </c>
      <c r="B183" s="11">
        <v>39372</v>
      </c>
      <c r="C183" s="11">
        <v>284</v>
      </c>
      <c r="D183" s="11">
        <v>0</v>
      </c>
      <c r="E183" s="11">
        <v>0</v>
      </c>
      <c r="F183" s="11">
        <v>235</v>
      </c>
      <c r="G183" s="11">
        <v>7907</v>
      </c>
      <c r="H183" s="11">
        <f t="shared" si="55"/>
        <v>47798</v>
      </c>
      <c r="I183" s="162">
        <v>0</v>
      </c>
      <c r="J183" s="162">
        <v>316</v>
      </c>
      <c r="K183" s="162">
        <v>170</v>
      </c>
      <c r="L183" s="188">
        <f t="shared" si="56"/>
        <v>47944</v>
      </c>
    </row>
    <row r="184" spans="1:12" ht="19.5" customHeight="1">
      <c r="A184" s="70" t="s">
        <v>218</v>
      </c>
      <c r="B184" s="11">
        <v>25479</v>
      </c>
      <c r="C184" s="11">
        <v>188</v>
      </c>
      <c r="D184" s="11">
        <v>322</v>
      </c>
      <c r="E184" s="11">
        <v>0</v>
      </c>
      <c r="F184" s="11">
        <v>649</v>
      </c>
      <c r="G184" s="11">
        <v>0</v>
      </c>
      <c r="H184" s="11">
        <f t="shared" si="55"/>
        <v>26638</v>
      </c>
      <c r="I184" s="162">
        <v>0</v>
      </c>
      <c r="J184" s="162">
        <v>1793</v>
      </c>
      <c r="K184" s="162">
        <v>127</v>
      </c>
      <c r="L184" s="188">
        <f t="shared" si="56"/>
        <v>28304</v>
      </c>
    </row>
    <row r="185" spans="1:12" ht="19.5" customHeight="1">
      <c r="A185" s="70" t="s">
        <v>219</v>
      </c>
      <c r="B185" s="11">
        <v>16300</v>
      </c>
      <c r="C185" s="11">
        <v>85</v>
      </c>
      <c r="D185" s="11">
        <v>0</v>
      </c>
      <c r="E185" s="11">
        <v>0</v>
      </c>
      <c r="F185" s="11">
        <v>0</v>
      </c>
      <c r="G185" s="11">
        <v>0</v>
      </c>
      <c r="H185" s="11">
        <f t="shared" si="55"/>
        <v>16385</v>
      </c>
      <c r="I185" s="162">
        <v>0</v>
      </c>
      <c r="J185" s="162">
        <v>1142</v>
      </c>
      <c r="K185" s="162">
        <v>19</v>
      </c>
      <c r="L185" s="188">
        <f t="shared" si="56"/>
        <v>17508</v>
      </c>
    </row>
    <row r="186" spans="1:12" ht="19.5" customHeight="1">
      <c r="A186" s="72" t="s">
        <v>10</v>
      </c>
      <c r="B186" s="96">
        <f t="shared" ref="B186:L186" si="57">B187+B194+B202</f>
        <v>364037</v>
      </c>
      <c r="C186" s="96">
        <f t="shared" si="57"/>
        <v>18263</v>
      </c>
      <c r="D186" s="96">
        <f t="shared" si="57"/>
        <v>0</v>
      </c>
      <c r="E186" s="96">
        <f t="shared" si="57"/>
        <v>0</v>
      </c>
      <c r="F186" s="96">
        <f t="shared" si="57"/>
        <v>8313</v>
      </c>
      <c r="G186" s="96">
        <f t="shared" si="57"/>
        <v>348</v>
      </c>
      <c r="H186" s="96">
        <f t="shared" si="57"/>
        <v>390961</v>
      </c>
      <c r="I186" s="160">
        <f t="shared" si="57"/>
        <v>-221</v>
      </c>
      <c r="J186" s="160">
        <f t="shared" si="57"/>
        <v>8496</v>
      </c>
      <c r="K186" s="160">
        <f t="shared" si="57"/>
        <v>10907</v>
      </c>
      <c r="L186" s="161">
        <f t="shared" si="57"/>
        <v>388329</v>
      </c>
    </row>
    <row r="187" spans="1:12" ht="19.5" customHeight="1">
      <c r="A187" s="173" t="s">
        <v>220</v>
      </c>
      <c r="B187" s="182">
        <f t="shared" ref="B187:L187" si="58">SUM(B188:B193)</f>
        <v>147836</v>
      </c>
      <c r="C187" s="182">
        <f>SUM(C188:C193)</f>
        <v>1588</v>
      </c>
      <c r="D187" s="182">
        <f>SUM(D188:D193)</f>
        <v>0</v>
      </c>
      <c r="E187" s="182">
        <f t="shared" si="58"/>
        <v>0</v>
      </c>
      <c r="F187" s="182">
        <f t="shared" si="58"/>
        <v>7376</v>
      </c>
      <c r="G187" s="182">
        <f t="shared" si="58"/>
        <v>0</v>
      </c>
      <c r="H187" s="182">
        <f t="shared" si="58"/>
        <v>156800</v>
      </c>
      <c r="I187" s="186">
        <f t="shared" si="58"/>
        <v>-6</v>
      </c>
      <c r="J187" s="186">
        <f t="shared" si="58"/>
        <v>463</v>
      </c>
      <c r="K187" s="186">
        <f t="shared" si="58"/>
        <v>437</v>
      </c>
      <c r="L187" s="187">
        <f t="shared" si="58"/>
        <v>156820</v>
      </c>
    </row>
    <row r="188" spans="1:12" ht="19.5" customHeight="1">
      <c r="A188" s="70" t="s">
        <v>221</v>
      </c>
      <c r="B188" s="11">
        <v>15258</v>
      </c>
      <c r="C188" s="11">
        <v>0</v>
      </c>
      <c r="D188" s="11">
        <v>0</v>
      </c>
      <c r="E188" s="11">
        <v>0</v>
      </c>
      <c r="F188" s="11">
        <v>419</v>
      </c>
      <c r="G188" s="11">
        <v>0</v>
      </c>
      <c r="H188" s="11">
        <f t="shared" ref="H188:H193" si="59">SUM(B188:G188)</f>
        <v>15677</v>
      </c>
      <c r="I188" s="162">
        <v>0</v>
      </c>
      <c r="J188" s="162">
        <v>207</v>
      </c>
      <c r="K188" s="162">
        <v>0</v>
      </c>
      <c r="L188" s="188">
        <f t="shared" ref="L188:L193" si="60">SUM(H188:J188,-K188)</f>
        <v>15884</v>
      </c>
    </row>
    <row r="189" spans="1:12" ht="19.5" customHeight="1">
      <c r="A189" s="70" t="s">
        <v>222</v>
      </c>
      <c r="B189" s="11">
        <v>11025</v>
      </c>
      <c r="C189" s="11">
        <v>34</v>
      </c>
      <c r="D189" s="11">
        <v>0</v>
      </c>
      <c r="E189" s="11">
        <v>0</v>
      </c>
      <c r="F189" s="11">
        <v>171</v>
      </c>
      <c r="G189" s="11">
        <v>0</v>
      </c>
      <c r="H189" s="11">
        <f t="shared" si="59"/>
        <v>11230</v>
      </c>
      <c r="I189" s="162">
        <v>0</v>
      </c>
      <c r="J189" s="162">
        <v>171</v>
      </c>
      <c r="K189" s="162">
        <v>27</v>
      </c>
      <c r="L189" s="188">
        <f t="shared" si="60"/>
        <v>11374</v>
      </c>
    </row>
    <row r="190" spans="1:12" ht="19.5" customHeight="1">
      <c r="A190" s="70" t="s">
        <v>223</v>
      </c>
      <c r="B190" s="11">
        <v>30560</v>
      </c>
      <c r="C190" s="11">
        <v>0</v>
      </c>
      <c r="D190" s="11">
        <v>0</v>
      </c>
      <c r="E190" s="11">
        <v>0</v>
      </c>
      <c r="F190" s="11">
        <v>1339</v>
      </c>
      <c r="G190" s="11">
        <v>0</v>
      </c>
      <c r="H190" s="11">
        <f t="shared" si="59"/>
        <v>31899</v>
      </c>
      <c r="I190" s="162">
        <v>0</v>
      </c>
      <c r="J190" s="162">
        <v>31</v>
      </c>
      <c r="K190" s="162">
        <v>0</v>
      </c>
      <c r="L190" s="188">
        <f t="shared" si="60"/>
        <v>31930</v>
      </c>
    </row>
    <row r="191" spans="1:12" ht="19.5" customHeight="1">
      <c r="A191" s="70" t="s">
        <v>224</v>
      </c>
      <c r="B191" s="11">
        <v>53509</v>
      </c>
      <c r="C191" s="11">
        <v>1554</v>
      </c>
      <c r="D191" s="11">
        <v>0</v>
      </c>
      <c r="E191" s="11">
        <v>0</v>
      </c>
      <c r="F191" s="11">
        <v>5284</v>
      </c>
      <c r="G191" s="11">
        <v>0</v>
      </c>
      <c r="H191" s="11">
        <f t="shared" si="59"/>
        <v>60347</v>
      </c>
      <c r="I191" s="162">
        <v>-6</v>
      </c>
      <c r="J191" s="162">
        <v>54</v>
      </c>
      <c r="K191" s="162">
        <v>410</v>
      </c>
      <c r="L191" s="188">
        <f t="shared" si="60"/>
        <v>59985</v>
      </c>
    </row>
    <row r="192" spans="1:12" ht="19.5" customHeight="1">
      <c r="A192" s="70" t="s">
        <v>225</v>
      </c>
      <c r="B192" s="11">
        <v>13647</v>
      </c>
      <c r="C192" s="11">
        <v>0</v>
      </c>
      <c r="D192" s="11">
        <v>0</v>
      </c>
      <c r="E192" s="11">
        <v>0</v>
      </c>
      <c r="F192" s="11">
        <v>140</v>
      </c>
      <c r="G192" s="11">
        <v>0</v>
      </c>
      <c r="H192" s="11">
        <f t="shared" si="59"/>
        <v>13787</v>
      </c>
      <c r="I192" s="162">
        <v>0</v>
      </c>
      <c r="J192" s="162">
        <v>0</v>
      </c>
      <c r="K192" s="162">
        <v>0</v>
      </c>
      <c r="L192" s="188">
        <f t="shared" si="60"/>
        <v>13787</v>
      </c>
    </row>
    <row r="193" spans="1:12" ht="19.5" customHeight="1">
      <c r="A193" s="70" t="s">
        <v>226</v>
      </c>
      <c r="B193" s="11">
        <v>23837</v>
      </c>
      <c r="C193" s="11">
        <v>0</v>
      </c>
      <c r="D193" s="11">
        <v>0</v>
      </c>
      <c r="E193" s="11">
        <v>0</v>
      </c>
      <c r="F193" s="11">
        <v>23</v>
      </c>
      <c r="G193" s="11">
        <v>0</v>
      </c>
      <c r="H193" s="11">
        <f t="shared" si="59"/>
        <v>23860</v>
      </c>
      <c r="I193" s="162">
        <v>0</v>
      </c>
      <c r="J193" s="162">
        <v>0</v>
      </c>
      <c r="K193" s="162">
        <v>0</v>
      </c>
      <c r="L193" s="188">
        <f t="shared" si="60"/>
        <v>23860</v>
      </c>
    </row>
    <row r="194" spans="1:12" ht="19.5" customHeight="1">
      <c r="A194" s="173" t="s">
        <v>227</v>
      </c>
      <c r="B194" s="182">
        <f t="shared" ref="B194:L194" si="61">SUM(B195:B201)</f>
        <v>19830</v>
      </c>
      <c r="C194" s="182">
        <f t="shared" si="61"/>
        <v>3308</v>
      </c>
      <c r="D194" s="182">
        <f t="shared" si="61"/>
        <v>0</v>
      </c>
      <c r="E194" s="182">
        <f t="shared" si="61"/>
        <v>0</v>
      </c>
      <c r="F194" s="182">
        <f t="shared" si="61"/>
        <v>0</v>
      </c>
      <c r="G194" s="182">
        <f t="shared" si="61"/>
        <v>137</v>
      </c>
      <c r="H194" s="182">
        <f t="shared" si="61"/>
        <v>23275</v>
      </c>
      <c r="I194" s="186">
        <f t="shared" si="61"/>
        <v>7</v>
      </c>
      <c r="J194" s="186">
        <f t="shared" si="61"/>
        <v>177</v>
      </c>
      <c r="K194" s="186">
        <f t="shared" si="61"/>
        <v>2391</v>
      </c>
      <c r="L194" s="187">
        <f t="shared" si="61"/>
        <v>21068</v>
      </c>
    </row>
    <row r="195" spans="1:12" ht="19.5" customHeight="1">
      <c r="A195" s="70" t="s">
        <v>228</v>
      </c>
      <c r="B195" s="11">
        <v>10703</v>
      </c>
      <c r="C195" s="11">
        <v>2495</v>
      </c>
      <c r="D195" s="11">
        <v>0</v>
      </c>
      <c r="E195" s="11">
        <v>0</v>
      </c>
      <c r="F195" s="11">
        <v>0</v>
      </c>
      <c r="G195" s="11">
        <v>137</v>
      </c>
      <c r="H195" s="11">
        <f t="shared" ref="H195:H201" si="62">SUM(B195:G195)</f>
        <v>13335</v>
      </c>
      <c r="I195" s="162">
        <v>0</v>
      </c>
      <c r="J195" s="162">
        <v>85</v>
      </c>
      <c r="K195" s="162">
        <v>1854</v>
      </c>
      <c r="L195" s="188">
        <f t="shared" ref="L195:L201" si="63">SUM(H195:J195,-K195)</f>
        <v>11566</v>
      </c>
    </row>
    <row r="196" spans="1:12" ht="19.5" customHeight="1">
      <c r="A196" s="70" t="s">
        <v>229</v>
      </c>
      <c r="B196" s="11">
        <v>1778</v>
      </c>
      <c r="C196" s="11">
        <v>330</v>
      </c>
      <c r="D196" s="11">
        <v>0</v>
      </c>
      <c r="E196" s="11">
        <v>0</v>
      </c>
      <c r="F196" s="11">
        <v>0</v>
      </c>
      <c r="G196" s="11">
        <v>0</v>
      </c>
      <c r="H196" s="11">
        <f t="shared" si="62"/>
        <v>2108</v>
      </c>
      <c r="I196" s="162">
        <v>0</v>
      </c>
      <c r="J196" s="162">
        <v>8</v>
      </c>
      <c r="K196" s="162">
        <v>263</v>
      </c>
      <c r="L196" s="188">
        <f t="shared" si="63"/>
        <v>1853</v>
      </c>
    </row>
    <row r="197" spans="1:12" ht="19.5" customHeight="1">
      <c r="A197" s="70" t="s">
        <v>231</v>
      </c>
      <c r="B197" s="11">
        <v>1209</v>
      </c>
      <c r="C197" s="11">
        <v>0</v>
      </c>
      <c r="D197" s="11">
        <v>0</v>
      </c>
      <c r="E197" s="11">
        <v>0</v>
      </c>
      <c r="F197" s="11">
        <v>0</v>
      </c>
      <c r="G197" s="11">
        <v>0</v>
      </c>
      <c r="H197" s="11">
        <f t="shared" si="62"/>
        <v>1209</v>
      </c>
      <c r="I197" s="162">
        <v>0</v>
      </c>
      <c r="J197" s="162">
        <v>6</v>
      </c>
      <c r="K197" s="162">
        <v>0</v>
      </c>
      <c r="L197" s="188">
        <f t="shared" si="63"/>
        <v>1215</v>
      </c>
    </row>
    <row r="198" spans="1:12" ht="19.5" customHeight="1">
      <c r="A198" s="70" t="s">
        <v>232</v>
      </c>
      <c r="B198" s="11">
        <v>4651</v>
      </c>
      <c r="C198" s="11">
        <v>362</v>
      </c>
      <c r="D198" s="11">
        <v>0</v>
      </c>
      <c r="E198" s="11">
        <v>0</v>
      </c>
      <c r="F198" s="11">
        <v>0</v>
      </c>
      <c r="G198" s="11">
        <v>0</v>
      </c>
      <c r="H198" s="11">
        <f t="shared" si="62"/>
        <v>5013</v>
      </c>
      <c r="I198" s="162">
        <v>3</v>
      </c>
      <c r="J198" s="162">
        <v>45</v>
      </c>
      <c r="K198" s="162">
        <v>189</v>
      </c>
      <c r="L198" s="188">
        <f t="shared" si="63"/>
        <v>4872</v>
      </c>
    </row>
    <row r="199" spans="1:12" ht="19.5" customHeight="1">
      <c r="A199" s="70" t="s">
        <v>233</v>
      </c>
      <c r="B199" s="11">
        <v>184</v>
      </c>
      <c r="C199" s="11">
        <v>2</v>
      </c>
      <c r="D199" s="11">
        <v>0</v>
      </c>
      <c r="E199" s="11">
        <v>0</v>
      </c>
      <c r="F199" s="11">
        <v>0</v>
      </c>
      <c r="G199" s="11">
        <v>0</v>
      </c>
      <c r="H199" s="11">
        <f t="shared" si="62"/>
        <v>186</v>
      </c>
      <c r="I199" s="162">
        <v>0</v>
      </c>
      <c r="J199" s="162">
        <v>13</v>
      </c>
      <c r="K199" s="162">
        <v>1</v>
      </c>
      <c r="L199" s="188">
        <f t="shared" si="63"/>
        <v>198</v>
      </c>
    </row>
    <row r="200" spans="1:12" ht="19.5" customHeight="1">
      <c r="A200" s="70" t="s">
        <v>235</v>
      </c>
      <c r="B200" s="11">
        <v>616</v>
      </c>
      <c r="C200" s="11">
        <v>119</v>
      </c>
      <c r="D200" s="11">
        <v>0</v>
      </c>
      <c r="E200" s="11">
        <v>0</v>
      </c>
      <c r="F200" s="11">
        <v>0</v>
      </c>
      <c r="G200" s="11">
        <v>0</v>
      </c>
      <c r="H200" s="11">
        <f t="shared" si="62"/>
        <v>735</v>
      </c>
      <c r="I200" s="162">
        <v>4</v>
      </c>
      <c r="J200" s="162">
        <v>20</v>
      </c>
      <c r="K200" s="162">
        <v>84</v>
      </c>
      <c r="L200" s="188">
        <f t="shared" si="63"/>
        <v>675</v>
      </c>
    </row>
    <row r="201" spans="1:12" ht="19.5" customHeight="1">
      <c r="A201" s="70" t="s">
        <v>236</v>
      </c>
      <c r="B201" s="11">
        <v>689</v>
      </c>
      <c r="C201" s="11">
        <v>0</v>
      </c>
      <c r="D201" s="11">
        <v>0</v>
      </c>
      <c r="E201" s="11">
        <v>0</v>
      </c>
      <c r="F201" s="11">
        <v>0</v>
      </c>
      <c r="G201" s="11">
        <v>0</v>
      </c>
      <c r="H201" s="11">
        <f t="shared" si="62"/>
        <v>689</v>
      </c>
      <c r="I201" s="162">
        <v>0</v>
      </c>
      <c r="J201" s="162">
        <v>0</v>
      </c>
      <c r="K201" s="162">
        <v>0</v>
      </c>
      <c r="L201" s="188">
        <f t="shared" si="63"/>
        <v>689</v>
      </c>
    </row>
    <row r="202" spans="1:12" ht="19.5" customHeight="1">
      <c r="A202" s="173" t="s">
        <v>237</v>
      </c>
      <c r="B202" s="182">
        <f t="shared" ref="B202:L202" si="64">SUM(B203:B207)</f>
        <v>196371</v>
      </c>
      <c r="C202" s="182">
        <f t="shared" si="64"/>
        <v>13367</v>
      </c>
      <c r="D202" s="182">
        <f t="shared" si="64"/>
        <v>0</v>
      </c>
      <c r="E202" s="182">
        <f t="shared" si="64"/>
        <v>0</v>
      </c>
      <c r="F202" s="182">
        <f t="shared" si="64"/>
        <v>937</v>
      </c>
      <c r="G202" s="182">
        <f t="shared" si="64"/>
        <v>211</v>
      </c>
      <c r="H202" s="182">
        <f t="shared" si="64"/>
        <v>210886</v>
      </c>
      <c r="I202" s="186">
        <f t="shared" si="64"/>
        <v>-222</v>
      </c>
      <c r="J202" s="186">
        <f t="shared" si="64"/>
        <v>7856</v>
      </c>
      <c r="K202" s="186">
        <f t="shared" si="64"/>
        <v>8079</v>
      </c>
      <c r="L202" s="187">
        <f t="shared" si="64"/>
        <v>210441</v>
      </c>
    </row>
    <row r="203" spans="1:12" ht="19.5" customHeight="1">
      <c r="A203" s="70" t="s">
        <v>238</v>
      </c>
      <c r="B203" s="11">
        <v>19701</v>
      </c>
      <c r="C203" s="11">
        <v>0</v>
      </c>
      <c r="D203" s="11">
        <v>0</v>
      </c>
      <c r="E203" s="11">
        <v>0</v>
      </c>
      <c r="F203" s="11">
        <v>0</v>
      </c>
      <c r="G203" s="11">
        <v>0</v>
      </c>
      <c r="H203" s="11">
        <f>SUM(B203:G203)</f>
        <v>19701</v>
      </c>
      <c r="I203" s="162">
        <v>0</v>
      </c>
      <c r="J203" s="162">
        <v>1261</v>
      </c>
      <c r="K203" s="162">
        <v>0</v>
      </c>
      <c r="L203" s="188">
        <f>SUM(H203:J203,-K203)</f>
        <v>20962</v>
      </c>
    </row>
    <row r="204" spans="1:12" ht="19.5" customHeight="1">
      <c r="A204" s="70" t="s">
        <v>239</v>
      </c>
      <c r="B204" s="11">
        <v>152883</v>
      </c>
      <c r="C204" s="11">
        <v>13188</v>
      </c>
      <c r="D204" s="11">
        <v>0</v>
      </c>
      <c r="E204" s="11">
        <v>0</v>
      </c>
      <c r="F204" s="11">
        <v>692</v>
      </c>
      <c r="G204" s="11">
        <v>211</v>
      </c>
      <c r="H204" s="11">
        <f>SUM(B204:G204)</f>
        <v>166974</v>
      </c>
      <c r="I204" s="162">
        <v>-233</v>
      </c>
      <c r="J204" s="162">
        <v>5437</v>
      </c>
      <c r="K204" s="162">
        <v>7962</v>
      </c>
      <c r="L204" s="188">
        <f>SUM(H204:J204,-K204)</f>
        <v>164216</v>
      </c>
    </row>
    <row r="205" spans="1:12" ht="19.5" customHeight="1">
      <c r="A205" s="70" t="s">
        <v>240</v>
      </c>
      <c r="B205" s="11">
        <v>6760</v>
      </c>
      <c r="C205" s="11">
        <v>0</v>
      </c>
      <c r="D205" s="11">
        <v>0</v>
      </c>
      <c r="E205" s="11">
        <v>0</v>
      </c>
      <c r="F205" s="11">
        <v>0</v>
      </c>
      <c r="G205" s="11">
        <v>0</v>
      </c>
      <c r="H205" s="11">
        <f>SUM(B205:G205)</f>
        <v>6760</v>
      </c>
      <c r="I205" s="162">
        <v>0</v>
      </c>
      <c r="J205" s="162">
        <v>0</v>
      </c>
      <c r="K205" s="162">
        <v>0</v>
      </c>
      <c r="L205" s="188">
        <f>SUM(H205:J205,-K205)</f>
        <v>6760</v>
      </c>
    </row>
    <row r="206" spans="1:12" ht="19.5" customHeight="1">
      <c r="A206" s="70" t="s">
        <v>241</v>
      </c>
      <c r="B206" s="11">
        <v>8423</v>
      </c>
      <c r="C206" s="11">
        <v>102</v>
      </c>
      <c r="D206" s="11">
        <v>0</v>
      </c>
      <c r="E206" s="11">
        <v>0</v>
      </c>
      <c r="F206" s="11">
        <v>245</v>
      </c>
      <c r="G206" s="11">
        <v>0</v>
      </c>
      <c r="H206" s="11">
        <f>SUM(B206:G206)</f>
        <v>8770</v>
      </c>
      <c r="I206" s="162">
        <v>0</v>
      </c>
      <c r="J206" s="162">
        <v>660</v>
      </c>
      <c r="K206" s="162">
        <v>60</v>
      </c>
      <c r="L206" s="188">
        <f>SUM(H206:J206,-K206)</f>
        <v>9370</v>
      </c>
    </row>
    <row r="207" spans="1:12" ht="19.5" customHeight="1">
      <c r="A207" s="70" t="s">
        <v>242</v>
      </c>
      <c r="B207" s="11">
        <v>8604</v>
      </c>
      <c r="C207" s="11">
        <v>77</v>
      </c>
      <c r="D207" s="11">
        <v>0</v>
      </c>
      <c r="E207" s="11">
        <v>0</v>
      </c>
      <c r="F207" s="11">
        <v>0</v>
      </c>
      <c r="G207" s="11">
        <v>0</v>
      </c>
      <c r="H207" s="11">
        <f>SUM(B207:G207)</f>
        <v>8681</v>
      </c>
      <c r="I207" s="162">
        <v>11</v>
      </c>
      <c r="J207" s="162">
        <v>498</v>
      </c>
      <c r="K207" s="162">
        <v>57</v>
      </c>
      <c r="L207" s="188">
        <f>SUM(H207:J207,-K207)</f>
        <v>9133</v>
      </c>
    </row>
    <row r="208" spans="1:12" ht="19.5" customHeight="1">
      <c r="A208" s="72" t="s">
        <v>11</v>
      </c>
      <c r="B208" s="96">
        <f t="shared" ref="B208:D209" si="65">B209</f>
        <v>177474</v>
      </c>
      <c r="C208" s="96">
        <f t="shared" si="65"/>
        <v>0</v>
      </c>
      <c r="D208" s="96">
        <f t="shared" si="65"/>
        <v>0</v>
      </c>
      <c r="E208" s="96">
        <f t="shared" ref="E208:J209" si="66">E209</f>
        <v>0</v>
      </c>
      <c r="F208" s="96">
        <f t="shared" si="66"/>
        <v>0</v>
      </c>
      <c r="G208" s="96">
        <f t="shared" si="66"/>
        <v>0</v>
      </c>
      <c r="H208" s="96">
        <f t="shared" si="66"/>
        <v>177474</v>
      </c>
      <c r="I208" s="160">
        <f t="shared" si="66"/>
        <v>0</v>
      </c>
      <c r="J208" s="160">
        <f t="shared" si="66"/>
        <v>0</v>
      </c>
      <c r="K208" s="160">
        <f>K209</f>
        <v>0</v>
      </c>
      <c r="L208" s="161">
        <f>L209</f>
        <v>177474</v>
      </c>
    </row>
    <row r="209" spans="1:12" ht="19.5" customHeight="1">
      <c r="A209" s="173" t="s">
        <v>243</v>
      </c>
      <c r="B209" s="182">
        <f t="shared" si="65"/>
        <v>177474</v>
      </c>
      <c r="C209" s="182">
        <f t="shared" si="65"/>
        <v>0</v>
      </c>
      <c r="D209" s="182">
        <f t="shared" si="65"/>
        <v>0</v>
      </c>
      <c r="E209" s="182">
        <f t="shared" si="66"/>
        <v>0</v>
      </c>
      <c r="F209" s="182">
        <f t="shared" si="66"/>
        <v>0</v>
      </c>
      <c r="G209" s="182">
        <f t="shared" si="66"/>
        <v>0</v>
      </c>
      <c r="H209" s="182">
        <f t="shared" si="66"/>
        <v>177474</v>
      </c>
      <c r="I209" s="186">
        <f t="shared" si="66"/>
        <v>0</v>
      </c>
      <c r="J209" s="186">
        <f t="shared" si="66"/>
        <v>0</v>
      </c>
      <c r="K209" s="186">
        <f>K210</f>
        <v>0</v>
      </c>
      <c r="L209" s="187">
        <f>L210</f>
        <v>177474</v>
      </c>
    </row>
    <row r="210" spans="1:12" ht="19.5" customHeight="1">
      <c r="A210" s="85" t="s">
        <v>244</v>
      </c>
      <c r="B210" s="87">
        <v>177474</v>
      </c>
      <c r="C210" s="87">
        <v>0</v>
      </c>
      <c r="D210" s="87">
        <v>0</v>
      </c>
      <c r="E210" s="87">
        <v>0</v>
      </c>
      <c r="F210" s="87">
        <v>0</v>
      </c>
      <c r="G210" s="87">
        <v>0</v>
      </c>
      <c r="H210" s="87">
        <f>SUM(B210:G210)</f>
        <v>177474</v>
      </c>
      <c r="I210" s="163">
        <v>0</v>
      </c>
      <c r="J210" s="163">
        <v>0</v>
      </c>
      <c r="K210" s="163">
        <v>0</v>
      </c>
      <c r="L210" s="189">
        <f>SUM(H210:J210,-K210)</f>
        <v>177474</v>
      </c>
    </row>
    <row r="211" spans="1:12" ht="11.25" customHeight="1">
      <c r="I211" s="3"/>
      <c r="J211" s="3"/>
      <c r="K211" s="3"/>
      <c r="L211" s="3"/>
    </row>
    <row r="212" spans="1:12">
      <c r="A212" s="3" t="s">
        <v>800</v>
      </c>
      <c r="I212" s="3"/>
      <c r="J212" s="3"/>
      <c r="K212" s="3"/>
      <c r="L212" s="3"/>
    </row>
    <row r="213" spans="1:12">
      <c r="A213" s="3" t="s">
        <v>801</v>
      </c>
      <c r="I213" s="3"/>
      <c r="J213" s="3"/>
      <c r="K213" s="3"/>
      <c r="L213" s="3"/>
    </row>
    <row r="214" spans="1:12" ht="13.5" thickBot="1"/>
    <row r="215" spans="1:12" ht="13.5" thickTop="1">
      <c r="A215" s="16" t="str">
        <f>'Περιεχόμενα-Contents'!B11</f>
        <v>(Τελευταία Ενημέρωση/Last update 02/10/2023)</v>
      </c>
      <c r="B215" s="15"/>
      <c r="C215" s="15"/>
      <c r="D215" s="15"/>
      <c r="E215" s="15"/>
      <c r="F215" s="15"/>
      <c r="G215" s="15"/>
      <c r="H215" s="15"/>
      <c r="I215" s="171"/>
      <c r="J215" s="171"/>
      <c r="K215" s="171"/>
      <c r="L215" s="171"/>
    </row>
    <row r="216" spans="1:12">
      <c r="A216" s="14" t="str">
        <f>'Περιεχόμενα-Contents'!B12</f>
        <v>COPYRIGHT ©: 2023 ΚΥΠΡΙΑΚΗ ΔΗΜΟΚΡΑΤΙΑ, ΣΤΑΤΙΣΤΙΚΗ ΥΠΗΡΕΣΙΑ/REPUBLIC OF CYPRUS, STATISTICAL SERVICE</v>
      </c>
    </row>
    <row r="217" spans="1:12" ht="12.75" customHeight="1"/>
    <row r="218" spans="1:12" ht="13.5" customHeight="1"/>
    <row r="219" spans="1:12" ht="5.25" customHeight="1"/>
    <row r="220" spans="1:12" ht="13.5" customHeight="1"/>
  </sheetData>
  <mergeCells count="3">
    <mergeCell ref="A4:L4"/>
    <mergeCell ref="A5:L5"/>
    <mergeCell ref="A1:B1"/>
  </mergeCells>
  <hyperlinks>
    <hyperlink ref="A1" location="'Περιεχόμενα-Contents'!A1" display="Περιεχόμενα - Contents" xr:uid="{00000000-0004-0000-0600-000000000000}"/>
  </hyperlinks>
  <printOptions horizontalCentered="1"/>
  <pageMargins left="0.19685039370078741" right="0.15748031496062992" top="0.96" bottom="0.43" header="0.27559055118110237" footer="0.15748031496062992"/>
  <pageSetup paperSize="9" scale="83" fitToHeight="8" orientation="landscape" r:id="rId1"/>
  <headerFooter differentFirst="1">
    <oddHeader>&amp;R&amp;"Arial,Έντονα"ΕΡΕΥΝΑ ΥΠΗΡΕΣΙΩΝ ΚΑΙ ΜΕΤΑΦΟΡΩΝ 2021
SERVICES AND TRANSPORT SURVEY 2021&amp;"Arial,Πλάγια"&amp;8
Πίνακας 3 (συνέχεια)
Table 3 (continued)</oddHeader>
    <oddFooter xml:space="preserve">&amp;C- &amp;P - </oddFooter>
    <firstHeader>&amp;R&amp;"Arial,Έντονα"ΕΡΕΥΝΑ ΥΠΗΡΕΣΙΩΝ ΚΑΙ ΜΕΤΑΦΟΡΩΝ 2021
SERVICES AND TRANSPORT SURVEY 2021</firstHeader>
    <firstFooter>&amp;C- &amp;P -&amp;R&amp;"Arial,Πλάγια"&amp;8(συνεχίζεται)
(continued)</firstFooter>
  </headerFooter>
  <rowBreaks count="5" manualBreakCount="5">
    <brk id="31" max="11" man="1"/>
    <brk id="56" max="11" man="1"/>
    <brk id="80" max="11" man="1"/>
    <brk id="131" max="11" man="1"/>
    <brk id="207"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22"/>
  <sheetViews>
    <sheetView zoomScaleNormal="100" workbookViewId="0">
      <pane xSplit="1" ySplit="10" topLeftCell="B11" activePane="bottomRight" state="frozen"/>
      <selection activeCell="B10" sqref="B10"/>
      <selection pane="topRight" activeCell="B10" sqref="B10"/>
      <selection pane="bottomLeft" activeCell="B10" sqref="B10"/>
      <selection pane="bottomRight" activeCell="A2" sqref="A2"/>
    </sheetView>
  </sheetViews>
  <sheetFormatPr defaultRowHeight="12.75"/>
  <cols>
    <col min="1" max="1" width="18" style="3" customWidth="1"/>
    <col min="2" max="2" width="16.28515625" style="3" customWidth="1"/>
    <col min="3" max="3" width="14.85546875" style="3" customWidth="1"/>
    <col min="4" max="4" width="14.42578125" style="3" customWidth="1"/>
    <col min="5" max="5" width="14.140625" style="3" customWidth="1"/>
    <col min="6" max="6" width="14.28515625" style="3" customWidth="1"/>
    <col min="7" max="7" width="10.85546875" style="3" customWidth="1"/>
    <col min="8" max="8" width="14.7109375" style="3" customWidth="1"/>
    <col min="9" max="9" width="12.42578125" style="3" customWidth="1"/>
    <col min="10" max="10" width="12.85546875" style="3" customWidth="1"/>
    <col min="11" max="11" width="14.28515625" style="3" customWidth="1"/>
    <col min="12" max="12" width="14.5703125" style="3" customWidth="1"/>
    <col min="13" max="16384" width="9.140625" style="3"/>
  </cols>
  <sheetData>
    <row r="1" spans="1:12" ht="13.5" customHeight="1">
      <c r="A1" s="200" t="s">
        <v>465</v>
      </c>
      <c r="B1" s="200"/>
      <c r="C1" s="4"/>
      <c r="D1" s="4"/>
      <c r="E1" s="4"/>
      <c r="F1" s="4"/>
      <c r="G1" s="4"/>
      <c r="H1" s="4"/>
      <c r="I1" s="4"/>
      <c r="L1" s="89" t="s">
        <v>810</v>
      </c>
    </row>
    <row r="2" spans="1:12" ht="12.95" customHeight="1">
      <c r="A2" s="5"/>
      <c r="B2" s="4"/>
      <c r="C2" s="4"/>
      <c r="D2" s="4"/>
      <c r="E2" s="4"/>
      <c r="F2" s="4"/>
      <c r="G2" s="4"/>
      <c r="H2" s="4"/>
      <c r="I2" s="4"/>
      <c r="K2" s="172"/>
      <c r="L2" s="89" t="s">
        <v>811</v>
      </c>
    </row>
    <row r="3" spans="1:12" ht="12.95" customHeight="1">
      <c r="A3" s="5"/>
      <c r="B3" s="4"/>
      <c r="C3" s="4"/>
      <c r="D3" s="4"/>
      <c r="E3" s="4"/>
      <c r="F3" s="4"/>
      <c r="G3" s="4"/>
      <c r="H3" s="4"/>
      <c r="I3" s="4"/>
    </row>
    <row r="4" spans="1:12" ht="33.75" customHeight="1">
      <c r="A4" s="201" t="s">
        <v>832</v>
      </c>
      <c r="B4" s="216"/>
      <c r="C4" s="216"/>
      <c r="D4" s="216"/>
      <c r="E4" s="216"/>
      <c r="F4" s="216"/>
      <c r="G4" s="216"/>
      <c r="H4" s="216"/>
      <c r="I4" s="216"/>
      <c r="J4" s="216"/>
      <c r="K4" s="216"/>
      <c r="L4" s="216"/>
    </row>
    <row r="5" spans="1:12" ht="33.75" customHeight="1" thickBot="1">
      <c r="A5" s="202" t="s">
        <v>833</v>
      </c>
      <c r="B5" s="202"/>
      <c r="C5" s="202"/>
      <c r="D5" s="202"/>
      <c r="E5" s="202"/>
      <c r="F5" s="202"/>
      <c r="G5" s="202"/>
      <c r="H5" s="202"/>
      <c r="I5" s="202"/>
      <c r="J5" s="202"/>
      <c r="K5" s="202"/>
      <c r="L5" s="202"/>
    </row>
    <row r="6" spans="1:12" ht="7.5" customHeight="1" thickTop="1"/>
    <row r="7" spans="1:12" ht="13.5" customHeight="1">
      <c r="L7" s="10" t="s">
        <v>0</v>
      </c>
    </row>
    <row r="8" spans="1:12" s="48" customFormat="1" ht="59.25" customHeight="1">
      <c r="A8" s="94" t="s">
        <v>750</v>
      </c>
      <c r="B8" s="148" t="s">
        <v>751</v>
      </c>
      <c r="C8" s="18" t="s">
        <v>752</v>
      </c>
      <c r="D8" s="18" t="s">
        <v>753</v>
      </c>
      <c r="E8" s="18" t="s">
        <v>754</v>
      </c>
      <c r="F8" s="18" t="s">
        <v>755</v>
      </c>
      <c r="G8" s="148" t="s">
        <v>760</v>
      </c>
      <c r="H8" s="148" t="s">
        <v>756</v>
      </c>
      <c r="I8" s="148" t="s">
        <v>757</v>
      </c>
      <c r="J8" s="148" t="s">
        <v>758</v>
      </c>
      <c r="K8" s="148" t="s">
        <v>759</v>
      </c>
      <c r="L8" s="94" t="s">
        <v>772</v>
      </c>
    </row>
    <row r="9" spans="1:12" s="48" customFormat="1" ht="42" customHeight="1">
      <c r="A9" s="73" t="s">
        <v>806</v>
      </c>
      <c r="B9" s="13" t="s">
        <v>761</v>
      </c>
      <c r="C9" s="17" t="s">
        <v>762</v>
      </c>
      <c r="D9" s="17" t="s">
        <v>763</v>
      </c>
      <c r="E9" s="17" t="s">
        <v>770</v>
      </c>
      <c r="F9" s="17" t="s">
        <v>764</v>
      </c>
      <c r="G9" s="13" t="s">
        <v>765</v>
      </c>
      <c r="H9" s="13" t="s">
        <v>766</v>
      </c>
      <c r="I9" s="13" t="s">
        <v>771</v>
      </c>
      <c r="J9" s="13" t="s">
        <v>767</v>
      </c>
      <c r="K9" s="13" t="s">
        <v>768</v>
      </c>
      <c r="L9" s="73" t="s">
        <v>769</v>
      </c>
    </row>
    <row r="10" spans="1:12" s="48" customFormat="1" ht="17.25" customHeight="1">
      <c r="A10" s="75"/>
      <c r="B10" s="19" t="s">
        <v>694</v>
      </c>
      <c r="C10" s="19" t="s">
        <v>693</v>
      </c>
      <c r="D10" s="19" t="s">
        <v>692</v>
      </c>
      <c r="E10" s="19" t="s">
        <v>695</v>
      </c>
      <c r="F10" s="19" t="s">
        <v>696</v>
      </c>
      <c r="G10" s="19" t="s">
        <v>691</v>
      </c>
      <c r="H10" s="19" t="s">
        <v>690</v>
      </c>
      <c r="I10" s="19" t="s">
        <v>697</v>
      </c>
      <c r="J10" s="20" t="s">
        <v>698</v>
      </c>
      <c r="K10" s="19" t="s">
        <v>700</v>
      </c>
      <c r="L10" s="74" t="s">
        <v>699</v>
      </c>
    </row>
    <row r="11" spans="1:12" ht="19.5" customHeight="1">
      <c r="A11" s="71" t="s">
        <v>3</v>
      </c>
      <c r="B11" s="95">
        <v>3700241</v>
      </c>
      <c r="C11" s="95">
        <f t="shared" ref="C11:L11" si="0">C12+C18+C21+C23+C30</f>
        <v>2719603</v>
      </c>
      <c r="D11" s="95">
        <f t="shared" si="0"/>
        <v>116937</v>
      </c>
      <c r="E11" s="95">
        <f t="shared" si="0"/>
        <v>52142</v>
      </c>
      <c r="F11" s="95">
        <f t="shared" si="0"/>
        <v>811559</v>
      </c>
      <c r="G11" s="95">
        <f t="shared" si="0"/>
        <v>7021</v>
      </c>
      <c r="H11" s="95">
        <f t="shared" si="0"/>
        <v>804538</v>
      </c>
      <c r="I11" s="95">
        <v>510654</v>
      </c>
      <c r="J11" s="95">
        <f t="shared" si="0"/>
        <v>93033</v>
      </c>
      <c r="K11" s="95">
        <f t="shared" si="0"/>
        <v>200851</v>
      </c>
      <c r="L11" s="125">
        <f t="shared" si="0"/>
        <v>45917</v>
      </c>
    </row>
    <row r="12" spans="1:12" ht="19.5" customHeight="1">
      <c r="A12" s="173" t="s">
        <v>46</v>
      </c>
      <c r="B12" s="182">
        <v>346796</v>
      </c>
      <c r="C12" s="182">
        <f t="shared" ref="C12:K12" si="1">SUM(C13:C17)</f>
        <v>181562</v>
      </c>
      <c r="D12" s="182">
        <f t="shared" si="1"/>
        <v>20381</v>
      </c>
      <c r="E12" s="182">
        <f t="shared" si="1"/>
        <v>6247</v>
      </c>
      <c r="F12" s="182">
        <f t="shared" si="1"/>
        <v>138606</v>
      </c>
      <c r="G12" s="182">
        <f>SUM(G13:G17)</f>
        <v>4553</v>
      </c>
      <c r="H12" s="182">
        <f t="shared" si="1"/>
        <v>134053</v>
      </c>
      <c r="I12" s="182">
        <v>98912</v>
      </c>
      <c r="J12" s="182">
        <f t="shared" si="1"/>
        <v>24963</v>
      </c>
      <c r="K12" s="182">
        <f t="shared" si="1"/>
        <v>10178</v>
      </c>
      <c r="L12" s="190">
        <f>SUM(L13:L17)</f>
        <v>2986</v>
      </c>
    </row>
    <row r="13" spans="1:12" ht="19.5" customHeight="1">
      <c r="A13" s="70" t="s">
        <v>47</v>
      </c>
      <c r="B13" s="11">
        <v>82369</v>
      </c>
      <c r="C13" s="11">
        <v>28645</v>
      </c>
      <c r="D13" s="11">
        <v>6008</v>
      </c>
      <c r="E13" s="11">
        <v>2892</v>
      </c>
      <c r="F13" s="11">
        <f>B13-C13-D13-E13</f>
        <v>44824</v>
      </c>
      <c r="G13" s="11">
        <v>1096</v>
      </c>
      <c r="H13" s="11">
        <f>F13-G13</f>
        <v>43728</v>
      </c>
      <c r="I13" s="11">
        <v>37048</v>
      </c>
      <c r="J13" s="11">
        <v>7577</v>
      </c>
      <c r="K13" s="11">
        <f>H13-I13-J13</f>
        <v>-897</v>
      </c>
      <c r="L13" s="127">
        <v>1618</v>
      </c>
    </row>
    <row r="14" spans="1:12" ht="19.5" customHeight="1">
      <c r="A14" s="70" t="s">
        <v>48</v>
      </c>
      <c r="B14" s="11">
        <v>30733</v>
      </c>
      <c r="C14" s="11">
        <v>11598</v>
      </c>
      <c r="D14" s="11">
        <v>3000</v>
      </c>
      <c r="E14" s="11">
        <v>313</v>
      </c>
      <c r="F14" s="11">
        <f>B14-C14-D14-E14</f>
        <v>15822</v>
      </c>
      <c r="G14" s="11">
        <v>732</v>
      </c>
      <c r="H14" s="11">
        <f>F14-G14</f>
        <v>15090</v>
      </c>
      <c r="I14" s="11">
        <v>12925</v>
      </c>
      <c r="J14" s="11">
        <v>2833</v>
      </c>
      <c r="K14" s="11">
        <f>H14-I14-J14</f>
        <v>-668</v>
      </c>
      <c r="L14" s="127">
        <v>317</v>
      </c>
    </row>
    <row r="15" spans="1:12" ht="19.5" customHeight="1">
      <c r="A15" s="70" t="s">
        <v>49</v>
      </c>
      <c r="B15" s="11">
        <v>23915</v>
      </c>
      <c r="C15" s="11">
        <v>10280</v>
      </c>
      <c r="D15" s="11">
        <v>1640</v>
      </c>
      <c r="E15" s="11">
        <v>933</v>
      </c>
      <c r="F15" s="11">
        <f>B15-C15-D15-E15</f>
        <v>11062</v>
      </c>
      <c r="G15" s="11">
        <v>360</v>
      </c>
      <c r="H15" s="11">
        <f>F15-G15</f>
        <v>10702</v>
      </c>
      <c r="I15" s="11">
        <v>7588</v>
      </c>
      <c r="J15" s="11">
        <v>4093</v>
      </c>
      <c r="K15" s="11">
        <f>H15-I15-J15</f>
        <v>-979</v>
      </c>
      <c r="L15" s="127">
        <v>537</v>
      </c>
    </row>
    <row r="16" spans="1:12" ht="19.5" customHeight="1">
      <c r="A16" s="70" t="s">
        <v>50</v>
      </c>
      <c r="B16" s="11">
        <v>205821</v>
      </c>
      <c r="C16" s="11">
        <v>128874</v>
      </c>
      <c r="D16" s="11">
        <v>9522</v>
      </c>
      <c r="E16" s="11">
        <v>1953</v>
      </c>
      <c r="F16" s="11">
        <f>B16-C16-D16-E16</f>
        <v>65472</v>
      </c>
      <c r="G16" s="11">
        <v>2332</v>
      </c>
      <c r="H16" s="11">
        <f>F16-G16</f>
        <v>63140</v>
      </c>
      <c r="I16" s="11">
        <v>40298</v>
      </c>
      <c r="J16" s="11">
        <v>10343</v>
      </c>
      <c r="K16" s="11">
        <f>H16-I16-J16</f>
        <v>12499</v>
      </c>
      <c r="L16" s="127">
        <v>506</v>
      </c>
    </row>
    <row r="17" spans="1:12" ht="19.5" customHeight="1">
      <c r="A17" s="70" t="s">
        <v>51</v>
      </c>
      <c r="B17" s="11">
        <v>3958</v>
      </c>
      <c r="C17" s="11">
        <v>2165</v>
      </c>
      <c r="D17" s="11">
        <v>211</v>
      </c>
      <c r="E17" s="11">
        <v>156</v>
      </c>
      <c r="F17" s="11">
        <f>B17-C17-D17-E17</f>
        <v>1426</v>
      </c>
      <c r="G17" s="11">
        <v>33</v>
      </c>
      <c r="H17" s="11">
        <f>F17-G17</f>
        <v>1393</v>
      </c>
      <c r="I17" s="11">
        <v>1053</v>
      </c>
      <c r="J17" s="11">
        <v>117</v>
      </c>
      <c r="K17" s="11">
        <f>H17-I17-J17</f>
        <v>223</v>
      </c>
      <c r="L17" s="127">
        <v>8</v>
      </c>
    </row>
    <row r="18" spans="1:12" s="7" customFormat="1" ht="19.5" customHeight="1">
      <c r="A18" s="173" t="s">
        <v>52</v>
      </c>
      <c r="B18" s="182">
        <v>64132</v>
      </c>
      <c r="C18" s="182">
        <f t="shared" ref="C18:L18" si="2">SUM(C19:C20)</f>
        <v>41452</v>
      </c>
      <c r="D18" s="182">
        <f t="shared" si="2"/>
        <v>2719</v>
      </c>
      <c r="E18" s="182">
        <f t="shared" si="2"/>
        <v>285</v>
      </c>
      <c r="F18" s="182">
        <f t="shared" si="2"/>
        <v>19676</v>
      </c>
      <c r="G18" s="182">
        <f t="shared" si="2"/>
        <v>410</v>
      </c>
      <c r="H18" s="182">
        <f t="shared" si="2"/>
        <v>19266</v>
      </c>
      <c r="I18" s="182">
        <v>5534</v>
      </c>
      <c r="J18" s="182">
        <f t="shared" si="2"/>
        <v>4266</v>
      </c>
      <c r="K18" s="182">
        <f t="shared" si="2"/>
        <v>9466</v>
      </c>
      <c r="L18" s="190">
        <f t="shared" si="2"/>
        <v>349</v>
      </c>
    </row>
    <row r="19" spans="1:12" s="7" customFormat="1" ht="19.5" customHeight="1">
      <c r="A19" s="70" t="s">
        <v>53</v>
      </c>
      <c r="B19" s="11">
        <v>12112</v>
      </c>
      <c r="C19" s="11">
        <v>6051</v>
      </c>
      <c r="D19" s="11">
        <v>1110</v>
      </c>
      <c r="E19" s="11">
        <v>277</v>
      </c>
      <c r="F19" s="11">
        <f>B19-C19-D19-E19</f>
        <v>4674</v>
      </c>
      <c r="G19" s="11">
        <v>303</v>
      </c>
      <c r="H19" s="11">
        <f>F19-G19</f>
        <v>4371</v>
      </c>
      <c r="I19" s="11">
        <v>2628</v>
      </c>
      <c r="J19" s="11">
        <v>1792</v>
      </c>
      <c r="K19" s="11">
        <f>H19-I19-J19</f>
        <v>-49</v>
      </c>
      <c r="L19" s="127">
        <v>232</v>
      </c>
    </row>
    <row r="20" spans="1:12" s="7" customFormat="1" ht="19.5" customHeight="1">
      <c r="A20" s="70" t="s">
        <v>54</v>
      </c>
      <c r="B20" s="11">
        <v>52020</v>
      </c>
      <c r="C20" s="11">
        <v>35401</v>
      </c>
      <c r="D20" s="11">
        <v>1609</v>
      </c>
      <c r="E20" s="11">
        <v>8</v>
      </c>
      <c r="F20" s="11">
        <f>B20-C20-D20-E20</f>
        <v>15002</v>
      </c>
      <c r="G20" s="11">
        <v>107</v>
      </c>
      <c r="H20" s="11">
        <f>F20-G20</f>
        <v>14895</v>
      </c>
      <c r="I20" s="11">
        <v>2906</v>
      </c>
      <c r="J20" s="11">
        <v>2474</v>
      </c>
      <c r="K20" s="11">
        <f>H20-I20-J20</f>
        <v>9515</v>
      </c>
      <c r="L20" s="127">
        <v>117</v>
      </c>
    </row>
    <row r="21" spans="1:12" s="7" customFormat="1" ht="19.5" customHeight="1">
      <c r="A21" s="173" t="s">
        <v>55</v>
      </c>
      <c r="B21" s="182">
        <v>19423</v>
      </c>
      <c r="C21" s="182">
        <f t="shared" ref="C21:L21" si="3">SUM(C22)</f>
        <v>20516</v>
      </c>
      <c r="D21" s="182">
        <f t="shared" si="3"/>
        <v>2573</v>
      </c>
      <c r="E21" s="182">
        <f t="shared" si="3"/>
        <v>3261</v>
      </c>
      <c r="F21" s="182">
        <f t="shared" si="3"/>
        <v>-6927</v>
      </c>
      <c r="G21" s="182">
        <f t="shared" si="3"/>
        <v>14</v>
      </c>
      <c r="H21" s="182">
        <f t="shared" si="3"/>
        <v>-6941</v>
      </c>
      <c r="I21" s="182">
        <v>4320</v>
      </c>
      <c r="J21" s="182">
        <f t="shared" si="3"/>
        <v>440</v>
      </c>
      <c r="K21" s="182">
        <f t="shared" si="3"/>
        <v>-11701</v>
      </c>
      <c r="L21" s="190">
        <f t="shared" si="3"/>
        <v>566</v>
      </c>
    </row>
    <row r="22" spans="1:12" s="7" customFormat="1" ht="19.5" customHeight="1">
      <c r="A22" s="70" t="s">
        <v>56</v>
      </c>
      <c r="B22" s="11">
        <v>19423</v>
      </c>
      <c r="C22" s="11">
        <v>20516</v>
      </c>
      <c r="D22" s="11">
        <v>2573</v>
      </c>
      <c r="E22" s="11">
        <v>3261</v>
      </c>
      <c r="F22" s="11">
        <f>B22-C22-D22-E22</f>
        <v>-6927</v>
      </c>
      <c r="G22" s="11">
        <v>14</v>
      </c>
      <c r="H22" s="11">
        <f>F22-G22</f>
        <v>-6941</v>
      </c>
      <c r="I22" s="11">
        <v>4320</v>
      </c>
      <c r="J22" s="11">
        <v>440</v>
      </c>
      <c r="K22" s="11">
        <f>H22-I22-J22</f>
        <v>-11701</v>
      </c>
      <c r="L22" s="127">
        <v>566</v>
      </c>
    </row>
    <row r="23" spans="1:12" ht="19.5" customHeight="1">
      <c r="A23" s="173" t="s">
        <v>57</v>
      </c>
      <c r="B23" s="182">
        <v>3163775</v>
      </c>
      <c r="C23" s="182">
        <f t="shared" ref="C23:H23" si="4">SUM(C24:C29)</f>
        <v>2442439</v>
      </c>
      <c r="D23" s="182">
        <f t="shared" si="4"/>
        <v>80870</v>
      </c>
      <c r="E23" s="182">
        <f t="shared" si="4"/>
        <v>39476</v>
      </c>
      <c r="F23" s="182">
        <f t="shared" si="4"/>
        <v>600990</v>
      </c>
      <c r="G23" s="182">
        <f t="shared" si="4"/>
        <v>1708</v>
      </c>
      <c r="H23" s="182">
        <f t="shared" si="4"/>
        <v>599282</v>
      </c>
      <c r="I23" s="182">
        <v>352170</v>
      </c>
      <c r="J23" s="182">
        <f>SUM(J24:J29)</f>
        <v>60621</v>
      </c>
      <c r="K23" s="182">
        <f>SUM(K24:K29)</f>
        <v>186491</v>
      </c>
      <c r="L23" s="190">
        <f>SUM(L24:L29)</f>
        <v>40857</v>
      </c>
    </row>
    <row r="24" spans="1:12" ht="19.5" customHeight="1">
      <c r="A24" s="70" t="s">
        <v>58</v>
      </c>
      <c r="B24" s="11">
        <v>34830</v>
      </c>
      <c r="C24" s="11">
        <v>8017</v>
      </c>
      <c r="D24" s="11">
        <v>2029</v>
      </c>
      <c r="E24" s="11">
        <v>2990</v>
      </c>
      <c r="F24" s="11">
        <f t="shared" ref="F24:F29" si="5">B24-C24-D24-E24</f>
        <v>21794</v>
      </c>
      <c r="G24" s="11">
        <v>128</v>
      </c>
      <c r="H24" s="11">
        <f t="shared" ref="H24:H29" si="6">F24-G24</f>
        <v>21666</v>
      </c>
      <c r="I24" s="11">
        <v>7970</v>
      </c>
      <c r="J24" s="11">
        <v>7668</v>
      </c>
      <c r="K24" s="11">
        <f t="shared" ref="K24:K29" si="7">H24-I24-J24</f>
        <v>6028</v>
      </c>
      <c r="L24" s="127">
        <v>7969</v>
      </c>
    </row>
    <row r="25" spans="1:12" ht="19.5" customHeight="1">
      <c r="A25" s="70" t="s">
        <v>60</v>
      </c>
      <c r="B25" s="11">
        <v>17618</v>
      </c>
      <c r="C25" s="11">
        <v>5006</v>
      </c>
      <c r="D25" s="11">
        <v>957</v>
      </c>
      <c r="E25" s="11">
        <v>791</v>
      </c>
      <c r="F25" s="11">
        <f t="shared" si="5"/>
        <v>10864</v>
      </c>
      <c r="G25" s="11">
        <v>155</v>
      </c>
      <c r="H25" s="11">
        <f t="shared" si="6"/>
        <v>10709</v>
      </c>
      <c r="I25" s="11">
        <v>6428</v>
      </c>
      <c r="J25" s="11">
        <v>475</v>
      </c>
      <c r="K25" s="11">
        <f t="shared" si="7"/>
        <v>3806</v>
      </c>
      <c r="L25" s="127">
        <v>49</v>
      </c>
    </row>
    <row r="26" spans="1:12" ht="19.5" customHeight="1">
      <c r="A26" s="70" t="s">
        <v>61</v>
      </c>
      <c r="B26" s="11">
        <v>128491</v>
      </c>
      <c r="C26" s="11">
        <v>69719</v>
      </c>
      <c r="D26" s="11">
        <v>4206</v>
      </c>
      <c r="E26" s="11">
        <v>1211</v>
      </c>
      <c r="F26" s="11">
        <f t="shared" si="5"/>
        <v>53355</v>
      </c>
      <c r="G26" s="11">
        <v>229</v>
      </c>
      <c r="H26" s="11">
        <f t="shared" si="6"/>
        <v>53126</v>
      </c>
      <c r="I26" s="11">
        <v>21996</v>
      </c>
      <c r="J26" s="11">
        <v>11469</v>
      </c>
      <c r="K26" s="11">
        <f t="shared" si="7"/>
        <v>19661</v>
      </c>
      <c r="L26" s="127">
        <v>2611</v>
      </c>
    </row>
    <row r="27" spans="1:12" ht="19.5" customHeight="1">
      <c r="A27" s="70" t="s">
        <v>62</v>
      </c>
      <c r="B27" s="11">
        <v>205209</v>
      </c>
      <c r="C27" s="11">
        <v>97385</v>
      </c>
      <c r="D27" s="11">
        <v>12615</v>
      </c>
      <c r="E27" s="11">
        <v>2424</v>
      </c>
      <c r="F27" s="11">
        <f t="shared" si="5"/>
        <v>92785</v>
      </c>
      <c r="G27" s="11">
        <v>49</v>
      </c>
      <c r="H27" s="11">
        <f t="shared" si="6"/>
        <v>92736</v>
      </c>
      <c r="I27" s="11">
        <v>49328</v>
      </c>
      <c r="J27" s="11">
        <v>21979</v>
      </c>
      <c r="K27" s="11">
        <f t="shared" si="7"/>
        <v>21429</v>
      </c>
      <c r="L27" s="127">
        <v>17842</v>
      </c>
    </row>
    <row r="28" spans="1:12" ht="19.5" customHeight="1">
      <c r="A28" s="70" t="s">
        <v>63</v>
      </c>
      <c r="B28" s="11">
        <v>20974</v>
      </c>
      <c r="C28" s="11">
        <v>7603</v>
      </c>
      <c r="D28" s="11">
        <v>1040</v>
      </c>
      <c r="E28" s="11">
        <v>156</v>
      </c>
      <c r="F28" s="11">
        <f t="shared" si="5"/>
        <v>12175</v>
      </c>
      <c r="G28" s="11">
        <v>213</v>
      </c>
      <c r="H28" s="11">
        <f t="shared" si="6"/>
        <v>11962</v>
      </c>
      <c r="I28" s="11">
        <v>9337</v>
      </c>
      <c r="J28" s="11">
        <v>1228</v>
      </c>
      <c r="K28" s="11">
        <f t="shared" si="7"/>
        <v>1397</v>
      </c>
      <c r="L28" s="127">
        <v>102</v>
      </c>
    </row>
    <row r="29" spans="1:12" ht="19.5" customHeight="1">
      <c r="A29" s="70" t="s">
        <v>64</v>
      </c>
      <c r="B29" s="11">
        <v>2756653</v>
      </c>
      <c r="C29" s="11">
        <v>2254709</v>
      </c>
      <c r="D29" s="11">
        <v>60023</v>
      </c>
      <c r="E29" s="11">
        <v>31904</v>
      </c>
      <c r="F29" s="11">
        <f t="shared" si="5"/>
        <v>410017</v>
      </c>
      <c r="G29" s="11">
        <v>934</v>
      </c>
      <c r="H29" s="11">
        <f t="shared" si="6"/>
        <v>409083</v>
      </c>
      <c r="I29" s="11">
        <v>257111</v>
      </c>
      <c r="J29" s="11">
        <v>17802</v>
      </c>
      <c r="K29" s="11">
        <f t="shared" si="7"/>
        <v>134170</v>
      </c>
      <c r="L29" s="127">
        <v>12284</v>
      </c>
    </row>
    <row r="30" spans="1:12" ht="19.5" customHeight="1">
      <c r="A30" s="173" t="s">
        <v>65</v>
      </c>
      <c r="B30" s="182">
        <v>106115</v>
      </c>
      <c r="C30" s="182">
        <f t="shared" ref="C30:H30" si="8">SUM(C31:C32)</f>
        <v>33634</v>
      </c>
      <c r="D30" s="182">
        <f t="shared" si="8"/>
        <v>10394</v>
      </c>
      <c r="E30" s="182">
        <f t="shared" si="8"/>
        <v>2873</v>
      </c>
      <c r="F30" s="182">
        <f t="shared" si="8"/>
        <v>59214</v>
      </c>
      <c r="G30" s="182">
        <f t="shared" si="8"/>
        <v>336</v>
      </c>
      <c r="H30" s="182">
        <f t="shared" si="8"/>
        <v>58878</v>
      </c>
      <c r="I30" s="182">
        <v>49718</v>
      </c>
      <c r="J30" s="182">
        <f>SUM(J31:J32)</f>
        <v>2743</v>
      </c>
      <c r="K30" s="182">
        <f>SUM(K31:K32)</f>
        <v>6417</v>
      </c>
      <c r="L30" s="190">
        <f>SUM(L31:L32)</f>
        <v>1159</v>
      </c>
    </row>
    <row r="31" spans="1:12" ht="19.5" customHeight="1">
      <c r="A31" s="70" t="s">
        <v>66</v>
      </c>
      <c r="B31" s="11">
        <v>24362</v>
      </c>
      <c r="C31" s="11">
        <v>7298</v>
      </c>
      <c r="D31" s="11">
        <v>367</v>
      </c>
      <c r="E31" s="11">
        <v>398</v>
      </c>
      <c r="F31" s="11">
        <f>B31-C31-D31-E31</f>
        <v>16299</v>
      </c>
      <c r="G31" s="11">
        <v>2</v>
      </c>
      <c r="H31" s="11">
        <f>F31-G31</f>
        <v>16297</v>
      </c>
      <c r="I31" s="11">
        <v>16500</v>
      </c>
      <c r="J31" s="11">
        <v>332</v>
      </c>
      <c r="K31" s="11">
        <f>H31-I31-J31</f>
        <v>-535</v>
      </c>
      <c r="L31" s="127">
        <v>0</v>
      </c>
    </row>
    <row r="32" spans="1:12" ht="19.5" customHeight="1">
      <c r="A32" s="70" t="s">
        <v>67</v>
      </c>
      <c r="B32" s="11">
        <v>81753</v>
      </c>
      <c r="C32" s="11">
        <v>26336</v>
      </c>
      <c r="D32" s="11">
        <v>10027</v>
      </c>
      <c r="E32" s="11">
        <v>2475</v>
      </c>
      <c r="F32" s="11">
        <f>B32-C32-D32-E32</f>
        <v>42915</v>
      </c>
      <c r="G32" s="11">
        <v>334</v>
      </c>
      <c r="H32" s="11">
        <f>F32-G32</f>
        <v>42581</v>
      </c>
      <c r="I32" s="11">
        <v>33218</v>
      </c>
      <c r="J32" s="11">
        <v>2411</v>
      </c>
      <c r="K32" s="11">
        <f>H32-I32-J32</f>
        <v>6952</v>
      </c>
      <c r="L32" s="127">
        <v>1159</v>
      </c>
    </row>
    <row r="33" spans="1:12" ht="19.5" customHeight="1">
      <c r="A33" s="72" t="s">
        <v>245</v>
      </c>
      <c r="B33" s="96">
        <v>2109921</v>
      </c>
      <c r="C33" s="96">
        <f t="shared" ref="C33:L33" si="9">C34+C38</f>
        <v>918029</v>
      </c>
      <c r="D33" s="96">
        <f t="shared" si="9"/>
        <v>116047</v>
      </c>
      <c r="E33" s="96">
        <f t="shared" si="9"/>
        <v>132055</v>
      </c>
      <c r="F33" s="96">
        <f t="shared" si="9"/>
        <v>943790</v>
      </c>
      <c r="G33" s="96">
        <f t="shared" si="9"/>
        <v>9482</v>
      </c>
      <c r="H33" s="96">
        <f t="shared" si="9"/>
        <v>934308</v>
      </c>
      <c r="I33" s="96">
        <v>594982</v>
      </c>
      <c r="J33" s="96">
        <f t="shared" si="9"/>
        <v>194173</v>
      </c>
      <c r="K33" s="96">
        <f t="shared" si="9"/>
        <v>145153</v>
      </c>
      <c r="L33" s="126">
        <f t="shared" si="9"/>
        <v>71179</v>
      </c>
    </row>
    <row r="34" spans="1:12" ht="19.5" customHeight="1">
      <c r="A34" s="173" t="s">
        <v>246</v>
      </c>
      <c r="B34" s="182">
        <v>953778</v>
      </c>
      <c r="C34" s="182">
        <f t="shared" ref="C34:L34" si="10">SUM(C35:C37)</f>
        <v>330851</v>
      </c>
      <c r="D34" s="182">
        <f t="shared" si="10"/>
        <v>51111</v>
      </c>
      <c r="E34" s="182">
        <f t="shared" si="10"/>
        <v>63890</v>
      </c>
      <c r="F34" s="182">
        <f t="shared" si="10"/>
        <v>507926</v>
      </c>
      <c r="G34" s="182">
        <f t="shared" si="10"/>
        <v>4911</v>
      </c>
      <c r="H34" s="182">
        <f t="shared" si="10"/>
        <v>503015</v>
      </c>
      <c r="I34" s="182">
        <v>271962</v>
      </c>
      <c r="J34" s="182">
        <f t="shared" si="10"/>
        <v>140804</v>
      </c>
      <c r="K34" s="182">
        <f t="shared" si="10"/>
        <v>90249</v>
      </c>
      <c r="L34" s="190">
        <f t="shared" si="10"/>
        <v>57580</v>
      </c>
    </row>
    <row r="35" spans="1:12" ht="19.5" customHeight="1">
      <c r="A35" s="70" t="s">
        <v>248</v>
      </c>
      <c r="B35" s="11">
        <v>894403</v>
      </c>
      <c r="C35" s="11">
        <v>306623</v>
      </c>
      <c r="D35" s="11">
        <v>46682</v>
      </c>
      <c r="E35" s="11">
        <v>60225</v>
      </c>
      <c r="F35" s="11">
        <f>B35-C35-D35-E35</f>
        <v>480873</v>
      </c>
      <c r="G35" s="11">
        <v>4442</v>
      </c>
      <c r="H35" s="11">
        <f>F35-G35</f>
        <v>476431</v>
      </c>
      <c r="I35" s="11">
        <v>263709</v>
      </c>
      <c r="J35" s="11">
        <v>132479</v>
      </c>
      <c r="K35" s="11">
        <f>H35-I35-J35</f>
        <v>80243</v>
      </c>
      <c r="L35" s="127">
        <v>51571</v>
      </c>
    </row>
    <row r="36" spans="1:12" ht="19.5" customHeight="1">
      <c r="A36" s="70" t="s">
        <v>249</v>
      </c>
      <c r="B36" s="11">
        <v>50026</v>
      </c>
      <c r="C36" s="11">
        <v>22082</v>
      </c>
      <c r="D36" s="11">
        <v>4044</v>
      </c>
      <c r="E36" s="11">
        <v>3463</v>
      </c>
      <c r="F36" s="11">
        <f>B36-C36-D36-E36</f>
        <v>20437</v>
      </c>
      <c r="G36" s="11">
        <v>413</v>
      </c>
      <c r="H36" s="11">
        <f>F36-G36</f>
        <v>20024</v>
      </c>
      <c r="I36" s="11">
        <v>7541</v>
      </c>
      <c r="J36" s="11">
        <v>6912</v>
      </c>
      <c r="K36" s="11">
        <f>H36-I36-J36</f>
        <v>5571</v>
      </c>
      <c r="L36" s="127">
        <v>2433</v>
      </c>
    </row>
    <row r="37" spans="1:12" ht="19.5" customHeight="1">
      <c r="A37" s="70" t="s">
        <v>836</v>
      </c>
      <c r="B37" s="11">
        <v>9349</v>
      </c>
      <c r="C37" s="11">
        <v>2146</v>
      </c>
      <c r="D37" s="11">
        <v>385</v>
      </c>
      <c r="E37" s="11">
        <v>202</v>
      </c>
      <c r="F37" s="11">
        <f>B37-C37-D37-E37</f>
        <v>6616</v>
      </c>
      <c r="G37" s="11">
        <v>56</v>
      </c>
      <c r="H37" s="11">
        <f>F37-G37</f>
        <v>6560</v>
      </c>
      <c r="I37" s="11">
        <v>712</v>
      </c>
      <c r="J37" s="11">
        <v>1413</v>
      </c>
      <c r="K37" s="11">
        <f>H37-I37-J37</f>
        <v>4435</v>
      </c>
      <c r="L37" s="127">
        <v>3576</v>
      </c>
    </row>
    <row r="38" spans="1:12" ht="19.5" customHeight="1">
      <c r="A38" s="173" t="s">
        <v>252</v>
      </c>
      <c r="B38" s="182">
        <v>1156143</v>
      </c>
      <c r="C38" s="182">
        <f t="shared" ref="C38:H38" si="11">SUM(C39:C42)</f>
        <v>587178</v>
      </c>
      <c r="D38" s="182">
        <f t="shared" si="11"/>
        <v>64936</v>
      </c>
      <c r="E38" s="182">
        <f t="shared" si="11"/>
        <v>68165</v>
      </c>
      <c r="F38" s="182">
        <f t="shared" si="11"/>
        <v>435864</v>
      </c>
      <c r="G38" s="182">
        <f t="shared" si="11"/>
        <v>4571</v>
      </c>
      <c r="H38" s="182">
        <f t="shared" si="11"/>
        <v>431293</v>
      </c>
      <c r="I38" s="182">
        <v>323020</v>
      </c>
      <c r="J38" s="182">
        <f>SUM(J39:J42)</f>
        <v>53369</v>
      </c>
      <c r="K38" s="182">
        <f>SUM(K39:K42)</f>
        <v>54904</v>
      </c>
      <c r="L38" s="190">
        <f>SUM(L39:L42)</f>
        <v>13599</v>
      </c>
    </row>
    <row r="39" spans="1:12" ht="19.5" customHeight="1">
      <c r="A39" s="70" t="s">
        <v>253</v>
      </c>
      <c r="B39" s="11">
        <v>800020</v>
      </c>
      <c r="C39" s="11">
        <v>408284</v>
      </c>
      <c r="D39" s="11">
        <v>46335</v>
      </c>
      <c r="E39" s="11">
        <v>35674</v>
      </c>
      <c r="F39" s="11">
        <f>B39-C39-D39-E39</f>
        <v>309727</v>
      </c>
      <c r="G39" s="11">
        <v>3139</v>
      </c>
      <c r="H39" s="11">
        <f>F39-G39</f>
        <v>306588</v>
      </c>
      <c r="I39" s="11">
        <v>225170</v>
      </c>
      <c r="J39" s="11">
        <v>38491</v>
      </c>
      <c r="K39" s="11">
        <f>H39-I39-J39</f>
        <v>42927</v>
      </c>
      <c r="L39" s="127">
        <v>9691</v>
      </c>
    </row>
    <row r="40" spans="1:12" ht="19.5" customHeight="1">
      <c r="A40" s="70" t="s">
        <v>254</v>
      </c>
      <c r="B40" s="11">
        <v>10858</v>
      </c>
      <c r="C40" s="11">
        <v>6135</v>
      </c>
      <c r="D40" s="11">
        <v>462</v>
      </c>
      <c r="E40" s="11">
        <v>645</v>
      </c>
      <c r="F40" s="11">
        <f>B40-C40-D40-E40</f>
        <v>3616</v>
      </c>
      <c r="G40" s="11">
        <v>89</v>
      </c>
      <c r="H40" s="11">
        <f>F40-G40</f>
        <v>3527</v>
      </c>
      <c r="I40" s="11">
        <v>1999</v>
      </c>
      <c r="J40" s="11">
        <v>570</v>
      </c>
      <c r="K40" s="11">
        <f>H40-I40-J40</f>
        <v>958</v>
      </c>
      <c r="L40" s="127">
        <v>95</v>
      </c>
    </row>
    <row r="41" spans="1:12" ht="19.5" customHeight="1">
      <c r="A41" s="70" t="s">
        <v>255</v>
      </c>
      <c r="B41" s="11">
        <v>52699</v>
      </c>
      <c r="C41" s="11">
        <v>33143</v>
      </c>
      <c r="D41" s="11">
        <v>1256</v>
      </c>
      <c r="E41" s="11">
        <v>2864</v>
      </c>
      <c r="F41" s="11">
        <f>B41-C41-D41-E41</f>
        <v>15436</v>
      </c>
      <c r="G41" s="11">
        <v>83</v>
      </c>
      <c r="H41" s="11">
        <f>F41-G41</f>
        <v>15353</v>
      </c>
      <c r="I41" s="11">
        <v>11519</v>
      </c>
      <c r="J41" s="11">
        <v>718</v>
      </c>
      <c r="K41" s="11">
        <f>H41-I41-J41</f>
        <v>3116</v>
      </c>
      <c r="L41" s="127">
        <v>74</v>
      </c>
    </row>
    <row r="42" spans="1:12" ht="19.5" customHeight="1">
      <c r="A42" s="70" t="s">
        <v>256</v>
      </c>
      <c r="B42" s="11">
        <v>292566</v>
      </c>
      <c r="C42" s="11">
        <v>139616</v>
      </c>
      <c r="D42" s="11">
        <v>16883</v>
      </c>
      <c r="E42" s="11">
        <v>28982</v>
      </c>
      <c r="F42" s="11">
        <f>B42-C42-D42-E42</f>
        <v>107085</v>
      </c>
      <c r="G42" s="11">
        <v>1260</v>
      </c>
      <c r="H42" s="11">
        <f>F42-G42</f>
        <v>105825</v>
      </c>
      <c r="I42" s="11">
        <v>84332</v>
      </c>
      <c r="J42" s="11">
        <v>13590</v>
      </c>
      <c r="K42" s="11">
        <f>H42-I42-J42</f>
        <v>7903</v>
      </c>
      <c r="L42" s="127">
        <v>3739</v>
      </c>
    </row>
    <row r="43" spans="1:12" ht="19.5" customHeight="1">
      <c r="A43" s="72" t="s">
        <v>4</v>
      </c>
      <c r="B43" s="96">
        <v>7471908</v>
      </c>
      <c r="C43" s="96">
        <f t="shared" ref="C43:L43" si="12">C44+C52+C58+C61+C66+C71</f>
        <v>4232075</v>
      </c>
      <c r="D43" s="96">
        <f t="shared" si="12"/>
        <v>1196302</v>
      </c>
      <c r="E43" s="96">
        <f t="shared" si="12"/>
        <v>45675</v>
      </c>
      <c r="F43" s="96">
        <f t="shared" si="12"/>
        <v>1997856</v>
      </c>
      <c r="G43" s="96">
        <f t="shared" si="12"/>
        <v>4454</v>
      </c>
      <c r="H43" s="96">
        <f t="shared" si="12"/>
        <v>1993402</v>
      </c>
      <c r="I43" s="96">
        <v>619238</v>
      </c>
      <c r="J43" s="96">
        <f t="shared" si="12"/>
        <v>379518</v>
      </c>
      <c r="K43" s="96">
        <f t="shared" si="12"/>
        <v>994646</v>
      </c>
      <c r="L43" s="126">
        <f t="shared" si="12"/>
        <v>66082</v>
      </c>
    </row>
    <row r="44" spans="1:12" ht="19.5" customHeight="1">
      <c r="A44" s="173" t="s">
        <v>68</v>
      </c>
      <c r="B44" s="182">
        <v>2802353</v>
      </c>
      <c r="C44" s="182">
        <f t="shared" ref="C44:H44" si="13">SUM(C45:C51)</f>
        <v>1253567</v>
      </c>
      <c r="D44" s="182">
        <f t="shared" si="13"/>
        <v>815814</v>
      </c>
      <c r="E44" s="182">
        <f t="shared" si="13"/>
        <v>6627</v>
      </c>
      <c r="F44" s="182">
        <f t="shared" si="13"/>
        <v>726345</v>
      </c>
      <c r="G44" s="182">
        <f t="shared" si="13"/>
        <v>306</v>
      </c>
      <c r="H44" s="182">
        <f t="shared" si="13"/>
        <v>726039</v>
      </c>
      <c r="I44" s="182">
        <v>123877</v>
      </c>
      <c r="J44" s="182">
        <f>SUM(J45:J51)</f>
        <v>122849</v>
      </c>
      <c r="K44" s="182">
        <f>SUM(K45:K51)</f>
        <v>479313</v>
      </c>
      <c r="L44" s="190">
        <f>SUM(L45:L51)</f>
        <v>31419</v>
      </c>
    </row>
    <row r="45" spans="1:12" ht="19.5" customHeight="1">
      <c r="A45" s="70" t="s">
        <v>69</v>
      </c>
      <c r="B45" s="11">
        <v>1965</v>
      </c>
      <c r="C45" s="11">
        <v>1062</v>
      </c>
      <c r="D45" s="11">
        <v>370</v>
      </c>
      <c r="E45" s="11">
        <v>60</v>
      </c>
      <c r="F45" s="11">
        <f>B45-C45-D45-E45</f>
        <v>473</v>
      </c>
      <c r="G45" s="11">
        <v>8</v>
      </c>
      <c r="H45" s="11">
        <f>F45-G45</f>
        <v>465</v>
      </c>
      <c r="I45" s="11">
        <v>338</v>
      </c>
      <c r="J45" s="11">
        <v>22</v>
      </c>
      <c r="K45" s="11">
        <f t="shared" ref="K45:K51" si="14">H45-I45-J45</f>
        <v>105</v>
      </c>
      <c r="L45" s="127">
        <v>6</v>
      </c>
    </row>
    <row r="46" spans="1:12" ht="19.5" customHeight="1">
      <c r="A46" s="70" t="s">
        <v>70</v>
      </c>
      <c r="B46" s="11">
        <v>525</v>
      </c>
      <c r="C46" s="11">
        <v>130</v>
      </c>
      <c r="D46" s="11">
        <v>53</v>
      </c>
      <c r="E46" s="11">
        <v>31</v>
      </c>
      <c r="F46" s="11">
        <f t="shared" ref="F46:F51" si="15">B46-C46-D46-E46</f>
        <v>311</v>
      </c>
      <c r="G46" s="11">
        <v>5</v>
      </c>
      <c r="H46" s="11">
        <f t="shared" ref="H46:H51" si="16">F46-G46</f>
        <v>306</v>
      </c>
      <c r="I46" s="11">
        <v>249</v>
      </c>
      <c r="J46" s="11">
        <v>11</v>
      </c>
      <c r="K46" s="11">
        <f t="shared" si="14"/>
        <v>46</v>
      </c>
      <c r="L46" s="127">
        <v>0</v>
      </c>
    </row>
    <row r="47" spans="1:12" ht="19.5" customHeight="1">
      <c r="A47" s="70" t="s">
        <v>71</v>
      </c>
      <c r="B47" s="11">
        <v>15983</v>
      </c>
      <c r="C47" s="11">
        <v>6284</v>
      </c>
      <c r="D47" s="11">
        <v>1676</v>
      </c>
      <c r="E47" s="11">
        <v>321</v>
      </c>
      <c r="F47" s="11">
        <f t="shared" si="15"/>
        <v>7702</v>
      </c>
      <c r="G47" s="11">
        <v>55</v>
      </c>
      <c r="H47" s="11">
        <f t="shared" si="16"/>
        <v>7647</v>
      </c>
      <c r="I47" s="11">
        <v>6057</v>
      </c>
      <c r="J47" s="11">
        <v>298</v>
      </c>
      <c r="K47" s="11">
        <f t="shared" si="14"/>
        <v>1292</v>
      </c>
      <c r="L47" s="127">
        <v>267</v>
      </c>
    </row>
    <row r="48" spans="1:12" ht="19.5" customHeight="1">
      <c r="A48" s="70" t="s">
        <v>72</v>
      </c>
      <c r="B48" s="11">
        <v>9315</v>
      </c>
      <c r="C48" s="11">
        <v>4160</v>
      </c>
      <c r="D48" s="11">
        <v>909</v>
      </c>
      <c r="E48" s="11">
        <v>119</v>
      </c>
      <c r="F48" s="11">
        <f t="shared" si="15"/>
        <v>4127</v>
      </c>
      <c r="G48" s="11">
        <v>19</v>
      </c>
      <c r="H48" s="11">
        <f t="shared" si="16"/>
        <v>4108</v>
      </c>
      <c r="I48" s="11">
        <v>3243</v>
      </c>
      <c r="J48" s="11">
        <v>202</v>
      </c>
      <c r="K48" s="11">
        <f t="shared" si="14"/>
        <v>663</v>
      </c>
      <c r="L48" s="127">
        <v>106</v>
      </c>
    </row>
    <row r="49" spans="1:12" ht="19.5" customHeight="1">
      <c r="A49" s="70" t="s">
        <v>73</v>
      </c>
      <c r="B49" s="11">
        <v>1692</v>
      </c>
      <c r="C49" s="11">
        <v>611</v>
      </c>
      <c r="D49" s="11">
        <v>160</v>
      </c>
      <c r="E49" s="11">
        <v>13</v>
      </c>
      <c r="F49" s="11">
        <f t="shared" si="15"/>
        <v>908</v>
      </c>
      <c r="G49" s="11">
        <v>9</v>
      </c>
      <c r="H49" s="11">
        <f t="shared" si="16"/>
        <v>899</v>
      </c>
      <c r="I49" s="11">
        <v>432</v>
      </c>
      <c r="J49" s="11">
        <v>27</v>
      </c>
      <c r="K49" s="11">
        <f t="shared" si="14"/>
        <v>440</v>
      </c>
      <c r="L49" s="127">
        <v>4</v>
      </c>
    </row>
    <row r="50" spans="1:12" ht="19.5" customHeight="1">
      <c r="A50" s="70" t="s">
        <v>74</v>
      </c>
      <c r="B50" s="11">
        <v>2486487</v>
      </c>
      <c r="C50" s="11">
        <v>1134220</v>
      </c>
      <c r="D50" s="11">
        <v>764396</v>
      </c>
      <c r="E50" s="11">
        <v>3554</v>
      </c>
      <c r="F50" s="11">
        <f t="shared" si="15"/>
        <v>584317</v>
      </c>
      <c r="G50" s="11">
        <v>136</v>
      </c>
      <c r="H50" s="11">
        <f t="shared" si="16"/>
        <v>584181</v>
      </c>
      <c r="I50" s="11">
        <v>63641</v>
      </c>
      <c r="J50" s="11">
        <v>99867</v>
      </c>
      <c r="K50" s="11">
        <f t="shared" si="14"/>
        <v>420673</v>
      </c>
      <c r="L50" s="127">
        <v>28210</v>
      </c>
    </row>
    <row r="51" spans="1:12" ht="19.5" customHeight="1">
      <c r="A51" s="70" t="s">
        <v>75</v>
      </c>
      <c r="B51" s="11">
        <v>286386</v>
      </c>
      <c r="C51" s="11">
        <v>107100</v>
      </c>
      <c r="D51" s="11">
        <v>48250</v>
      </c>
      <c r="E51" s="11">
        <v>2529</v>
      </c>
      <c r="F51" s="11">
        <f t="shared" si="15"/>
        <v>128507</v>
      </c>
      <c r="G51" s="11">
        <v>74</v>
      </c>
      <c r="H51" s="11">
        <f t="shared" si="16"/>
        <v>128433</v>
      </c>
      <c r="I51" s="11">
        <v>49917</v>
      </c>
      <c r="J51" s="11">
        <v>22422</v>
      </c>
      <c r="K51" s="11">
        <f t="shared" si="14"/>
        <v>56094</v>
      </c>
      <c r="L51" s="127">
        <v>2826</v>
      </c>
    </row>
    <row r="52" spans="1:12" ht="19.5" customHeight="1">
      <c r="A52" s="173" t="s">
        <v>76</v>
      </c>
      <c r="B52" s="182">
        <v>82908</v>
      </c>
      <c r="C52" s="182">
        <f t="shared" ref="C52:L52" si="17">SUM(C53:C57)</f>
        <v>31329</v>
      </c>
      <c r="D52" s="182">
        <f t="shared" si="17"/>
        <v>5460</v>
      </c>
      <c r="E52" s="182">
        <f t="shared" si="17"/>
        <v>2097</v>
      </c>
      <c r="F52" s="182">
        <f t="shared" si="17"/>
        <v>44022</v>
      </c>
      <c r="G52" s="182">
        <f t="shared" si="17"/>
        <v>254</v>
      </c>
      <c r="H52" s="182">
        <f t="shared" si="17"/>
        <v>43768</v>
      </c>
      <c r="I52" s="182">
        <v>14214</v>
      </c>
      <c r="J52" s="182">
        <f t="shared" si="17"/>
        <v>13186</v>
      </c>
      <c r="K52" s="182">
        <f t="shared" si="17"/>
        <v>16368</v>
      </c>
      <c r="L52" s="190">
        <f t="shared" si="17"/>
        <v>1294</v>
      </c>
    </row>
    <row r="53" spans="1:12" ht="19.5" customHeight="1">
      <c r="A53" s="70" t="s">
        <v>77</v>
      </c>
      <c r="B53" s="11">
        <v>37391</v>
      </c>
      <c r="C53" s="11">
        <v>18009</v>
      </c>
      <c r="D53" s="11">
        <v>1898</v>
      </c>
      <c r="E53" s="11">
        <v>1232</v>
      </c>
      <c r="F53" s="11">
        <f>B53-C53-D53-E53</f>
        <v>16252</v>
      </c>
      <c r="G53" s="11">
        <v>88</v>
      </c>
      <c r="H53" s="11">
        <f>F53-G53</f>
        <v>16164</v>
      </c>
      <c r="I53" s="11">
        <v>11354</v>
      </c>
      <c r="J53" s="11">
        <v>661</v>
      </c>
      <c r="K53" s="11">
        <f>H53-I53-J53</f>
        <v>4149</v>
      </c>
      <c r="L53" s="127">
        <v>254</v>
      </c>
    </row>
    <row r="54" spans="1:12" ht="19.5" customHeight="1">
      <c r="A54" s="70" t="s">
        <v>78</v>
      </c>
      <c r="B54" s="11">
        <v>920</v>
      </c>
      <c r="C54" s="11">
        <v>221</v>
      </c>
      <c r="D54" s="11">
        <v>46</v>
      </c>
      <c r="E54" s="11">
        <v>18</v>
      </c>
      <c r="F54" s="11">
        <f>B54-C54-D54-E54</f>
        <v>635</v>
      </c>
      <c r="G54" s="11">
        <v>2</v>
      </c>
      <c r="H54" s="11">
        <f>F54-G54</f>
        <v>633</v>
      </c>
      <c r="I54" s="11">
        <v>368</v>
      </c>
      <c r="J54" s="11">
        <v>46</v>
      </c>
      <c r="K54" s="11">
        <f>H54-I54-J54</f>
        <v>219</v>
      </c>
      <c r="L54" s="127">
        <v>1</v>
      </c>
    </row>
    <row r="55" spans="1:12" ht="19.5" customHeight="1">
      <c r="A55" s="70" t="s">
        <v>79</v>
      </c>
      <c r="B55" s="11">
        <v>39580</v>
      </c>
      <c r="C55" s="11">
        <v>12012</v>
      </c>
      <c r="D55" s="11">
        <v>2232</v>
      </c>
      <c r="E55" s="11">
        <v>627</v>
      </c>
      <c r="F55" s="11">
        <f>B55-C55-D55-E55</f>
        <v>24709</v>
      </c>
      <c r="G55" s="11">
        <v>42</v>
      </c>
      <c r="H55" s="11">
        <f>F55-G55</f>
        <v>24667</v>
      </c>
      <c r="I55" s="11">
        <v>1455</v>
      </c>
      <c r="J55" s="11">
        <v>11136</v>
      </c>
      <c r="K55" s="11">
        <f>H55-I55-J55</f>
        <v>12076</v>
      </c>
      <c r="L55" s="127">
        <v>223</v>
      </c>
    </row>
    <row r="56" spans="1:12" ht="19.5" customHeight="1">
      <c r="A56" s="70" t="s">
        <v>80</v>
      </c>
      <c r="B56" s="11">
        <v>4614</v>
      </c>
      <c r="C56" s="11">
        <v>988</v>
      </c>
      <c r="D56" s="11">
        <v>1250</v>
      </c>
      <c r="E56" s="11">
        <v>197</v>
      </c>
      <c r="F56" s="11">
        <f>B56-C56-D56-E56</f>
        <v>2179</v>
      </c>
      <c r="G56" s="11">
        <v>115</v>
      </c>
      <c r="H56" s="11">
        <f>F56-G56</f>
        <v>2064</v>
      </c>
      <c r="I56" s="11">
        <v>842</v>
      </c>
      <c r="J56" s="11">
        <v>1285</v>
      </c>
      <c r="K56" s="11">
        <f>H56-I56-J56</f>
        <v>-63</v>
      </c>
      <c r="L56" s="127">
        <v>816</v>
      </c>
    </row>
    <row r="57" spans="1:12" ht="19.5" customHeight="1">
      <c r="A57" s="70" t="s">
        <v>81</v>
      </c>
      <c r="B57" s="11">
        <v>403</v>
      </c>
      <c r="C57" s="11">
        <v>99</v>
      </c>
      <c r="D57" s="11">
        <v>34</v>
      </c>
      <c r="E57" s="11">
        <v>23</v>
      </c>
      <c r="F57" s="11">
        <f>B57-C57-D57-E57</f>
        <v>247</v>
      </c>
      <c r="G57" s="11">
        <v>7</v>
      </c>
      <c r="H57" s="11">
        <f>F57-G57</f>
        <v>240</v>
      </c>
      <c r="I57" s="11">
        <v>195</v>
      </c>
      <c r="J57" s="11">
        <v>58</v>
      </c>
      <c r="K57" s="11">
        <f>H57-I57-J57</f>
        <v>-13</v>
      </c>
      <c r="L57" s="127">
        <v>0</v>
      </c>
    </row>
    <row r="58" spans="1:12" ht="19.5" customHeight="1">
      <c r="A58" s="173" t="s">
        <v>82</v>
      </c>
      <c r="B58" s="182">
        <v>56412</v>
      </c>
      <c r="C58" s="182">
        <f t="shared" ref="C58:H58" si="18">SUM(C59:C60)</f>
        <v>21094</v>
      </c>
      <c r="D58" s="182">
        <f t="shared" si="18"/>
        <v>5417</v>
      </c>
      <c r="E58" s="182">
        <f t="shared" si="18"/>
        <v>1478</v>
      </c>
      <c r="F58" s="182">
        <f t="shared" si="18"/>
        <v>28423</v>
      </c>
      <c r="G58" s="182">
        <f t="shared" si="18"/>
        <v>651</v>
      </c>
      <c r="H58" s="182">
        <f t="shared" si="18"/>
        <v>27772</v>
      </c>
      <c r="I58" s="182">
        <v>18638</v>
      </c>
      <c r="J58" s="182">
        <f>SUM(J59:J60)</f>
        <v>3455</v>
      </c>
      <c r="K58" s="182">
        <f>SUM(K59:K60)</f>
        <v>5679</v>
      </c>
      <c r="L58" s="190">
        <f>SUM(L59:L60)</f>
        <v>564</v>
      </c>
    </row>
    <row r="59" spans="1:12" ht="19.5" customHeight="1">
      <c r="A59" s="70" t="s">
        <v>83</v>
      </c>
      <c r="B59" s="11">
        <v>9117</v>
      </c>
      <c r="C59" s="11">
        <v>3695</v>
      </c>
      <c r="D59" s="11">
        <v>1854</v>
      </c>
      <c r="E59" s="11">
        <v>138</v>
      </c>
      <c r="F59" s="11">
        <f>B59-C59-D59-E59</f>
        <v>3430</v>
      </c>
      <c r="G59" s="11">
        <v>174</v>
      </c>
      <c r="H59" s="11">
        <f>F59-G59</f>
        <v>3256</v>
      </c>
      <c r="I59" s="11">
        <v>3386</v>
      </c>
      <c r="J59" s="11">
        <v>469</v>
      </c>
      <c r="K59" s="11">
        <f>H59-I59-J59</f>
        <v>-599</v>
      </c>
      <c r="L59" s="127">
        <v>80</v>
      </c>
    </row>
    <row r="60" spans="1:12" ht="19.5" customHeight="1">
      <c r="A60" s="70" t="s">
        <v>84</v>
      </c>
      <c r="B60" s="11">
        <v>47295</v>
      </c>
      <c r="C60" s="11">
        <v>17399</v>
      </c>
      <c r="D60" s="11">
        <v>3563</v>
      </c>
      <c r="E60" s="11">
        <v>1340</v>
      </c>
      <c r="F60" s="11">
        <f>B60-C60-D60-E60</f>
        <v>24993</v>
      </c>
      <c r="G60" s="11">
        <v>477</v>
      </c>
      <c r="H60" s="11">
        <f>F60-G60</f>
        <v>24516</v>
      </c>
      <c r="I60" s="11">
        <v>15252</v>
      </c>
      <c r="J60" s="11">
        <v>2986</v>
      </c>
      <c r="K60" s="11">
        <f>H60-I60-J60</f>
        <v>6278</v>
      </c>
      <c r="L60" s="127">
        <v>484</v>
      </c>
    </row>
    <row r="61" spans="1:12" ht="19.5" customHeight="1">
      <c r="A61" s="173" t="s">
        <v>86</v>
      </c>
      <c r="B61" s="182">
        <v>801424</v>
      </c>
      <c r="C61" s="182">
        <f t="shared" ref="C61:H61" si="19">SUM(C62:C65)</f>
        <v>333579</v>
      </c>
      <c r="D61" s="182">
        <f t="shared" si="19"/>
        <v>38217</v>
      </c>
      <c r="E61" s="182">
        <f t="shared" si="19"/>
        <v>17742</v>
      </c>
      <c r="F61" s="182">
        <f t="shared" si="19"/>
        <v>411886</v>
      </c>
      <c r="G61" s="182">
        <f t="shared" si="19"/>
        <v>1933</v>
      </c>
      <c r="H61" s="182">
        <f t="shared" si="19"/>
        <v>409953</v>
      </c>
      <c r="I61" s="182">
        <v>171712</v>
      </c>
      <c r="J61" s="182">
        <f>SUM(J62:J65)</f>
        <v>137876</v>
      </c>
      <c r="K61" s="182">
        <f>SUM(K62:K65)</f>
        <v>100365</v>
      </c>
      <c r="L61" s="190">
        <f>SUM(L62:L65)</f>
        <v>24343</v>
      </c>
    </row>
    <row r="62" spans="1:12" ht="19.5" customHeight="1">
      <c r="A62" s="70" t="s">
        <v>88</v>
      </c>
      <c r="B62" s="11">
        <v>364267</v>
      </c>
      <c r="C62" s="11">
        <v>103756</v>
      </c>
      <c r="D62" s="11">
        <v>14321</v>
      </c>
      <c r="E62" s="11">
        <v>5511</v>
      </c>
      <c r="F62" s="11">
        <f>B62-C62-D62-E62</f>
        <v>240679</v>
      </c>
      <c r="G62" s="11">
        <v>601</v>
      </c>
      <c r="H62" s="11">
        <f>F62-G62</f>
        <v>240078</v>
      </c>
      <c r="I62" s="11">
        <v>119227</v>
      </c>
      <c r="J62" s="11">
        <v>44559</v>
      </c>
      <c r="K62" s="11">
        <f>H62-I62-J62</f>
        <v>76292</v>
      </c>
      <c r="L62" s="127">
        <v>1100</v>
      </c>
    </row>
    <row r="63" spans="1:12" ht="19.5" customHeight="1">
      <c r="A63" s="70" t="s">
        <v>89</v>
      </c>
      <c r="B63" s="11">
        <v>12401</v>
      </c>
      <c r="C63" s="11">
        <v>6033</v>
      </c>
      <c r="D63" s="11">
        <v>897</v>
      </c>
      <c r="E63" s="11">
        <v>339</v>
      </c>
      <c r="F63" s="11">
        <f>B63-C63-D63-E63</f>
        <v>5132</v>
      </c>
      <c r="G63" s="11">
        <v>88</v>
      </c>
      <c r="H63" s="11">
        <f>F63-G63</f>
        <v>5044</v>
      </c>
      <c r="I63" s="11">
        <v>3747</v>
      </c>
      <c r="J63" s="11">
        <v>823</v>
      </c>
      <c r="K63" s="11">
        <f>H63-I63-J63</f>
        <v>474</v>
      </c>
      <c r="L63" s="127">
        <v>62</v>
      </c>
    </row>
    <row r="64" spans="1:12" ht="19.5" customHeight="1">
      <c r="A64" s="70" t="s">
        <v>91</v>
      </c>
      <c r="B64" s="11">
        <v>130027</v>
      </c>
      <c r="C64" s="11">
        <v>84827</v>
      </c>
      <c r="D64" s="11">
        <v>6490</v>
      </c>
      <c r="E64" s="11">
        <v>1121</v>
      </c>
      <c r="F64" s="11">
        <f>B64-C64-D64-E64</f>
        <v>37589</v>
      </c>
      <c r="G64" s="11">
        <v>141</v>
      </c>
      <c r="H64" s="11">
        <f>F64-G64</f>
        <v>37448</v>
      </c>
      <c r="I64" s="11">
        <v>8306</v>
      </c>
      <c r="J64" s="11">
        <v>37272</v>
      </c>
      <c r="K64" s="11">
        <f>H64-I64-J64</f>
        <v>-8130</v>
      </c>
      <c r="L64" s="127">
        <v>3554</v>
      </c>
    </row>
    <row r="65" spans="1:12" ht="19.5" customHeight="1">
      <c r="A65" s="70" t="s">
        <v>93</v>
      </c>
      <c r="B65" s="11">
        <v>294729</v>
      </c>
      <c r="C65" s="11">
        <v>138963</v>
      </c>
      <c r="D65" s="11">
        <v>16509</v>
      </c>
      <c r="E65" s="11">
        <v>10771</v>
      </c>
      <c r="F65" s="11">
        <f>B65-C65-D65-E65</f>
        <v>128486</v>
      </c>
      <c r="G65" s="11">
        <v>1103</v>
      </c>
      <c r="H65" s="11">
        <f>F65-G65</f>
        <v>127383</v>
      </c>
      <c r="I65" s="11">
        <v>40432</v>
      </c>
      <c r="J65" s="11">
        <v>55222</v>
      </c>
      <c r="K65" s="11">
        <f>H65-I65-J65</f>
        <v>31729</v>
      </c>
      <c r="L65" s="127">
        <v>19627</v>
      </c>
    </row>
    <row r="66" spans="1:12" ht="19.5" customHeight="1">
      <c r="A66" s="173" t="s">
        <v>94</v>
      </c>
      <c r="B66" s="182">
        <v>3590621</v>
      </c>
      <c r="C66" s="182">
        <f t="shared" ref="C66:H66" si="20">SUM(C67:C70)</f>
        <v>2522495</v>
      </c>
      <c r="D66" s="182">
        <f t="shared" si="20"/>
        <v>306604</v>
      </c>
      <c r="E66" s="182">
        <f t="shared" si="20"/>
        <v>16557</v>
      </c>
      <c r="F66" s="182">
        <f t="shared" si="20"/>
        <v>744965</v>
      </c>
      <c r="G66" s="182">
        <f t="shared" si="20"/>
        <v>1235</v>
      </c>
      <c r="H66" s="182">
        <f t="shared" si="20"/>
        <v>743730</v>
      </c>
      <c r="I66" s="182">
        <v>266083</v>
      </c>
      <c r="J66" s="182">
        <f>SUM(J67:J70)</f>
        <v>96149</v>
      </c>
      <c r="K66" s="182">
        <f>SUM(K67:K70)</f>
        <v>381498</v>
      </c>
      <c r="L66" s="190">
        <f>SUM(L67:L70)</f>
        <v>7434</v>
      </c>
    </row>
    <row r="67" spans="1:12" ht="19.5" customHeight="1">
      <c r="A67" s="70" t="s">
        <v>95</v>
      </c>
      <c r="B67" s="11">
        <v>3423681</v>
      </c>
      <c r="C67" s="11">
        <v>2456970</v>
      </c>
      <c r="D67" s="11">
        <v>292894</v>
      </c>
      <c r="E67" s="11">
        <v>12945</v>
      </c>
      <c r="F67" s="11">
        <f>B67-C67-D67-E67</f>
        <v>660872</v>
      </c>
      <c r="G67" s="11">
        <v>911</v>
      </c>
      <c r="H67" s="11">
        <f>F67-G67</f>
        <v>659961</v>
      </c>
      <c r="I67" s="11">
        <v>214799</v>
      </c>
      <c r="J67" s="11">
        <v>92169</v>
      </c>
      <c r="K67" s="11">
        <f>H67-I67-J67</f>
        <v>352993</v>
      </c>
      <c r="L67" s="127">
        <v>6515</v>
      </c>
    </row>
    <row r="68" spans="1:12" ht="19.5" customHeight="1">
      <c r="A68" s="70" t="s">
        <v>96</v>
      </c>
      <c r="B68" s="11">
        <v>121075</v>
      </c>
      <c r="C68" s="11">
        <v>52826</v>
      </c>
      <c r="D68" s="11">
        <v>8194</v>
      </c>
      <c r="E68" s="11">
        <v>2322</v>
      </c>
      <c r="F68" s="11">
        <f>B68-C68-D68-E68</f>
        <v>57733</v>
      </c>
      <c r="G68" s="11">
        <v>154</v>
      </c>
      <c r="H68" s="11">
        <f>F68-G68</f>
        <v>57579</v>
      </c>
      <c r="I68" s="11">
        <v>30686</v>
      </c>
      <c r="J68" s="11">
        <v>2233</v>
      </c>
      <c r="K68" s="11">
        <f>H68-I68-J68</f>
        <v>24660</v>
      </c>
      <c r="L68" s="127">
        <v>310</v>
      </c>
    </row>
    <row r="69" spans="1:12" ht="19.5" customHeight="1">
      <c r="A69" s="70" t="s">
        <v>97</v>
      </c>
      <c r="B69" s="11">
        <v>6567</v>
      </c>
      <c r="C69" s="11">
        <v>2128</v>
      </c>
      <c r="D69" s="11">
        <v>613</v>
      </c>
      <c r="E69" s="11">
        <v>118</v>
      </c>
      <c r="F69" s="11">
        <f>B69-C69-D69-E69</f>
        <v>3708</v>
      </c>
      <c r="G69" s="11">
        <v>41</v>
      </c>
      <c r="H69" s="11">
        <f>F69-G69</f>
        <v>3667</v>
      </c>
      <c r="I69" s="11">
        <v>2742</v>
      </c>
      <c r="J69" s="11">
        <v>54</v>
      </c>
      <c r="K69" s="11">
        <f>H69-I69-J69</f>
        <v>871</v>
      </c>
      <c r="L69" s="127">
        <v>4</v>
      </c>
    </row>
    <row r="70" spans="1:12" ht="19.5" customHeight="1">
      <c r="A70" s="70" t="s">
        <v>98</v>
      </c>
      <c r="B70" s="11">
        <v>39298</v>
      </c>
      <c r="C70" s="11">
        <v>10571</v>
      </c>
      <c r="D70" s="11">
        <v>4903</v>
      </c>
      <c r="E70" s="11">
        <v>1172</v>
      </c>
      <c r="F70" s="11">
        <f>B70-C70-D70-E70</f>
        <v>22652</v>
      </c>
      <c r="G70" s="11">
        <v>129</v>
      </c>
      <c r="H70" s="11">
        <f>F70-G70</f>
        <v>22523</v>
      </c>
      <c r="I70" s="11">
        <v>17856</v>
      </c>
      <c r="J70" s="11">
        <v>1693</v>
      </c>
      <c r="K70" s="11">
        <f>H70-I70-J70</f>
        <v>2974</v>
      </c>
      <c r="L70" s="127">
        <v>605</v>
      </c>
    </row>
    <row r="71" spans="1:12" ht="19.5" customHeight="1">
      <c r="A71" s="173" t="s">
        <v>99</v>
      </c>
      <c r="B71" s="182">
        <v>138190</v>
      </c>
      <c r="C71" s="182">
        <f t="shared" ref="C71:H71" si="21">SUM(C72:C75)</f>
        <v>70011</v>
      </c>
      <c r="D71" s="182">
        <f t="shared" si="21"/>
        <v>24790</v>
      </c>
      <c r="E71" s="182">
        <f t="shared" si="21"/>
        <v>1174</v>
      </c>
      <c r="F71" s="182">
        <f t="shared" si="21"/>
        <v>42215</v>
      </c>
      <c r="G71" s="182">
        <f t="shared" si="21"/>
        <v>75</v>
      </c>
      <c r="H71" s="182">
        <f t="shared" si="21"/>
        <v>42140</v>
      </c>
      <c r="I71" s="182">
        <v>24714</v>
      </c>
      <c r="J71" s="182">
        <f>SUM(J72:J75)</f>
        <v>6003</v>
      </c>
      <c r="K71" s="182">
        <f>SUM(K72:K75)</f>
        <v>11423</v>
      </c>
      <c r="L71" s="190">
        <f>SUM(L72:L75)</f>
        <v>1028</v>
      </c>
    </row>
    <row r="72" spans="1:12" ht="19.5" customHeight="1">
      <c r="A72" s="70" t="s">
        <v>100</v>
      </c>
      <c r="B72" s="11">
        <v>99288</v>
      </c>
      <c r="C72" s="11">
        <v>54588</v>
      </c>
      <c r="D72" s="11">
        <v>18001</v>
      </c>
      <c r="E72" s="11">
        <v>581</v>
      </c>
      <c r="F72" s="11">
        <f>B72-C72-D72-E72</f>
        <v>26118</v>
      </c>
      <c r="G72" s="11">
        <v>43</v>
      </c>
      <c r="H72" s="11">
        <f>F72-G72</f>
        <v>26075</v>
      </c>
      <c r="I72" s="11">
        <v>9988</v>
      </c>
      <c r="J72" s="11">
        <v>5507</v>
      </c>
      <c r="K72" s="11">
        <f>H72-I72-J72</f>
        <v>10580</v>
      </c>
      <c r="L72" s="127">
        <v>881</v>
      </c>
    </row>
    <row r="73" spans="1:12" ht="19.5" customHeight="1">
      <c r="A73" s="70" t="s">
        <v>101</v>
      </c>
      <c r="B73" s="11">
        <v>30245</v>
      </c>
      <c r="C73" s="11">
        <v>13805</v>
      </c>
      <c r="D73" s="11">
        <v>6215</v>
      </c>
      <c r="E73" s="11">
        <v>284</v>
      </c>
      <c r="F73" s="11">
        <f>B73-C73-D73-E73</f>
        <v>9941</v>
      </c>
      <c r="G73" s="11">
        <v>26</v>
      </c>
      <c r="H73" s="11">
        <f>F73-G73</f>
        <v>9915</v>
      </c>
      <c r="I73" s="11">
        <v>8395</v>
      </c>
      <c r="J73" s="11">
        <v>424</v>
      </c>
      <c r="K73" s="11">
        <f>H73-I73-J73</f>
        <v>1096</v>
      </c>
      <c r="L73" s="127">
        <v>147</v>
      </c>
    </row>
    <row r="74" spans="1:12" ht="19.5" customHeight="1">
      <c r="A74" s="70" t="s">
        <v>102</v>
      </c>
      <c r="B74" s="11">
        <v>7306</v>
      </c>
      <c r="C74" s="11">
        <v>1335</v>
      </c>
      <c r="D74" s="11">
        <v>334</v>
      </c>
      <c r="E74" s="11">
        <v>222</v>
      </c>
      <c r="F74" s="11">
        <f>B74-C74-D74-E74</f>
        <v>5415</v>
      </c>
      <c r="G74" s="11">
        <v>5</v>
      </c>
      <c r="H74" s="11">
        <f>F74-G74</f>
        <v>5410</v>
      </c>
      <c r="I74" s="11">
        <v>5337</v>
      </c>
      <c r="J74" s="11">
        <v>68</v>
      </c>
      <c r="K74" s="11">
        <f>H74-I74-J74</f>
        <v>5</v>
      </c>
      <c r="L74" s="127">
        <v>0</v>
      </c>
    </row>
    <row r="75" spans="1:12" ht="19.5" customHeight="1">
      <c r="A75" s="70" t="s">
        <v>103</v>
      </c>
      <c r="B75" s="11">
        <v>1351</v>
      </c>
      <c r="C75" s="11">
        <v>283</v>
      </c>
      <c r="D75" s="11">
        <v>240</v>
      </c>
      <c r="E75" s="11">
        <v>87</v>
      </c>
      <c r="F75" s="11">
        <f>B75-C75-D75-E75</f>
        <v>741</v>
      </c>
      <c r="G75" s="11">
        <v>1</v>
      </c>
      <c r="H75" s="11">
        <f>F75-G75</f>
        <v>740</v>
      </c>
      <c r="I75" s="11">
        <v>994</v>
      </c>
      <c r="J75" s="11">
        <v>4</v>
      </c>
      <c r="K75" s="11">
        <f>H75-I75-J75</f>
        <v>-258</v>
      </c>
      <c r="L75" s="127">
        <v>0</v>
      </c>
    </row>
    <row r="76" spans="1:12" ht="19.5" customHeight="1">
      <c r="A76" s="72" t="s">
        <v>1</v>
      </c>
      <c r="B76" s="96">
        <v>262661</v>
      </c>
      <c r="C76" s="96">
        <f t="shared" ref="C76:H76" si="22">C77</f>
        <v>67536</v>
      </c>
      <c r="D76" s="96">
        <f t="shared" si="22"/>
        <v>27802</v>
      </c>
      <c r="E76" s="96">
        <f t="shared" si="22"/>
        <v>5790</v>
      </c>
      <c r="F76" s="96">
        <f t="shared" si="22"/>
        <v>161533</v>
      </c>
      <c r="G76" s="96">
        <f t="shared" si="22"/>
        <v>1999</v>
      </c>
      <c r="H76" s="96">
        <f t="shared" si="22"/>
        <v>159534</v>
      </c>
      <c r="I76" s="96">
        <v>60804</v>
      </c>
      <c r="J76" s="96">
        <f>J77</f>
        <v>25409</v>
      </c>
      <c r="K76" s="96">
        <f>K77</f>
        <v>73321</v>
      </c>
      <c r="L76" s="126">
        <f>L77</f>
        <v>23505</v>
      </c>
    </row>
    <row r="77" spans="1:12" ht="19.5" customHeight="1">
      <c r="A77" s="173" t="s">
        <v>104</v>
      </c>
      <c r="B77" s="182">
        <v>262661</v>
      </c>
      <c r="C77" s="182">
        <f t="shared" ref="C77:H77" si="23">SUM(C78:C81)</f>
        <v>67536</v>
      </c>
      <c r="D77" s="182">
        <f t="shared" si="23"/>
        <v>27802</v>
      </c>
      <c r="E77" s="182">
        <f t="shared" si="23"/>
        <v>5790</v>
      </c>
      <c r="F77" s="182">
        <f t="shared" si="23"/>
        <v>161533</v>
      </c>
      <c r="G77" s="182">
        <f t="shared" si="23"/>
        <v>1999</v>
      </c>
      <c r="H77" s="182">
        <f t="shared" si="23"/>
        <v>159534</v>
      </c>
      <c r="I77" s="182">
        <v>60804</v>
      </c>
      <c r="J77" s="182">
        <f>SUM(J78:J81)</f>
        <v>25409</v>
      </c>
      <c r="K77" s="182">
        <f>SUM(K78:K81)</f>
        <v>73321</v>
      </c>
      <c r="L77" s="190">
        <f>SUM(L78:L81)</f>
        <v>23505</v>
      </c>
    </row>
    <row r="78" spans="1:12" ht="19.5" customHeight="1">
      <c r="A78" s="70" t="s">
        <v>106</v>
      </c>
      <c r="B78" s="11">
        <v>13317</v>
      </c>
      <c r="C78" s="11">
        <v>3648</v>
      </c>
      <c r="D78" s="11">
        <v>1851</v>
      </c>
      <c r="E78" s="11">
        <v>415</v>
      </c>
      <c r="F78" s="11">
        <f>B78-C78-D78-E78</f>
        <v>7403</v>
      </c>
      <c r="G78" s="11">
        <v>331</v>
      </c>
      <c r="H78" s="11">
        <f>F78-G78</f>
        <v>7072</v>
      </c>
      <c r="I78" s="11">
        <v>3178</v>
      </c>
      <c r="J78" s="11">
        <v>783</v>
      </c>
      <c r="K78" s="11">
        <f>H78-I78-J78</f>
        <v>3111</v>
      </c>
      <c r="L78" s="127">
        <v>305</v>
      </c>
    </row>
    <row r="79" spans="1:12" ht="19.5" customHeight="1">
      <c r="A79" s="70" t="s">
        <v>107</v>
      </c>
      <c r="B79" s="11">
        <v>104797</v>
      </c>
      <c r="C79" s="11">
        <v>21963</v>
      </c>
      <c r="D79" s="11">
        <v>8499</v>
      </c>
      <c r="E79" s="11">
        <v>1550</v>
      </c>
      <c r="F79" s="11">
        <f>B79-C79-D79-E79</f>
        <v>72785</v>
      </c>
      <c r="G79" s="11">
        <v>780</v>
      </c>
      <c r="H79" s="11">
        <f>F79-G79</f>
        <v>72005</v>
      </c>
      <c r="I79" s="11">
        <v>13209</v>
      </c>
      <c r="J79" s="11">
        <v>16096</v>
      </c>
      <c r="K79" s="11">
        <f>H79-I79-J79</f>
        <v>42700</v>
      </c>
      <c r="L79" s="127">
        <v>12924</v>
      </c>
    </row>
    <row r="80" spans="1:12" ht="19.5" customHeight="1">
      <c r="A80" s="70" t="s">
        <v>108</v>
      </c>
      <c r="B80" s="11">
        <v>80865</v>
      </c>
      <c r="C80" s="11">
        <v>17874</v>
      </c>
      <c r="D80" s="11">
        <v>12108</v>
      </c>
      <c r="E80" s="11">
        <v>2906</v>
      </c>
      <c r="F80" s="11">
        <f>B80-C80-D80-E80</f>
        <v>47977</v>
      </c>
      <c r="G80" s="11">
        <v>556</v>
      </c>
      <c r="H80" s="11">
        <f>F80-G80</f>
        <v>47421</v>
      </c>
      <c r="I80" s="11">
        <v>29459</v>
      </c>
      <c r="J80" s="11">
        <v>2128</v>
      </c>
      <c r="K80" s="11">
        <f>H80-I80-J80</f>
        <v>15834</v>
      </c>
      <c r="L80" s="127">
        <v>454</v>
      </c>
    </row>
    <row r="81" spans="1:12" ht="19.5" customHeight="1">
      <c r="A81" s="70" t="s">
        <v>109</v>
      </c>
      <c r="B81" s="11">
        <v>63682</v>
      </c>
      <c r="C81" s="11">
        <v>24051</v>
      </c>
      <c r="D81" s="11">
        <v>5344</v>
      </c>
      <c r="E81" s="11">
        <v>919</v>
      </c>
      <c r="F81" s="11">
        <f>B81-C81-D81-E81</f>
        <v>33368</v>
      </c>
      <c r="G81" s="11">
        <v>332</v>
      </c>
      <c r="H81" s="11">
        <f>F81-G81</f>
        <v>33036</v>
      </c>
      <c r="I81" s="11">
        <v>14958</v>
      </c>
      <c r="J81" s="11">
        <v>6402</v>
      </c>
      <c r="K81" s="11">
        <f>H81-I81-J81</f>
        <v>11676</v>
      </c>
      <c r="L81" s="127">
        <v>9822</v>
      </c>
    </row>
    <row r="82" spans="1:12" ht="19.5" customHeight="1">
      <c r="A82" s="72" t="s">
        <v>5</v>
      </c>
      <c r="B82" s="96">
        <v>3090162</v>
      </c>
      <c r="C82" s="96">
        <f t="shared" ref="C82:H82" si="24">C83+C86+C90+C94+C98+C103</f>
        <v>1072970</v>
      </c>
      <c r="D82" s="96">
        <f t="shared" si="24"/>
        <v>377656</v>
      </c>
      <c r="E82" s="96">
        <f t="shared" si="24"/>
        <v>74951</v>
      </c>
      <c r="F82" s="96">
        <f t="shared" si="24"/>
        <v>1564585</v>
      </c>
      <c r="G82" s="96">
        <f t="shared" si="24"/>
        <v>29007</v>
      </c>
      <c r="H82" s="96">
        <f t="shared" si="24"/>
        <v>1535578</v>
      </c>
      <c r="I82" s="96">
        <v>994432</v>
      </c>
      <c r="J82" s="96">
        <f>J83+J86+J90+J94+J98+J103</f>
        <v>56326</v>
      </c>
      <c r="K82" s="96">
        <f>K83+K86+K90+K94+K98+K103</f>
        <v>484820</v>
      </c>
      <c r="L82" s="126">
        <f>L83+L86+L90+L94+L98+L103</f>
        <v>35871</v>
      </c>
    </row>
    <row r="83" spans="1:12" ht="19.5" customHeight="1">
      <c r="A83" s="173" t="s">
        <v>110</v>
      </c>
      <c r="B83" s="182">
        <v>981415</v>
      </c>
      <c r="C83" s="182">
        <f t="shared" ref="C83:H83" si="25">SUM(C84:C85)</f>
        <v>103439</v>
      </c>
      <c r="D83" s="182">
        <f t="shared" si="25"/>
        <v>83918</v>
      </c>
      <c r="E83" s="182">
        <f t="shared" si="25"/>
        <v>33050</v>
      </c>
      <c r="F83" s="182">
        <f t="shared" si="25"/>
        <v>761008</v>
      </c>
      <c r="G83" s="182">
        <f t="shared" si="25"/>
        <v>23008</v>
      </c>
      <c r="H83" s="182">
        <f t="shared" si="25"/>
        <v>738000</v>
      </c>
      <c r="I83" s="182">
        <v>457210</v>
      </c>
      <c r="J83" s="182">
        <f>SUM(J84:J85)</f>
        <v>17573</v>
      </c>
      <c r="K83" s="182">
        <f>SUM(K84:K85)</f>
        <v>263217</v>
      </c>
      <c r="L83" s="190">
        <f>SUM(L84:L85)</f>
        <v>6591</v>
      </c>
    </row>
    <row r="84" spans="1:12" ht="19.5" customHeight="1">
      <c r="A84" s="70" t="s">
        <v>111</v>
      </c>
      <c r="B84" s="11">
        <v>381345</v>
      </c>
      <c r="C84" s="11">
        <v>43892</v>
      </c>
      <c r="D84" s="11">
        <v>30550</v>
      </c>
      <c r="E84" s="11">
        <v>13581</v>
      </c>
      <c r="F84" s="11">
        <f>B84-C84-D84-E84</f>
        <v>293322</v>
      </c>
      <c r="G84" s="11">
        <v>19490</v>
      </c>
      <c r="H84" s="11">
        <f>F84-G84</f>
        <v>273832</v>
      </c>
      <c r="I84" s="11">
        <v>150767</v>
      </c>
      <c r="J84" s="11">
        <v>7011</v>
      </c>
      <c r="K84" s="11">
        <f>H84-I84-J84</f>
        <v>116054</v>
      </c>
      <c r="L84" s="127">
        <v>2336</v>
      </c>
    </row>
    <row r="85" spans="1:12" ht="19.5" customHeight="1">
      <c r="A85" s="70" t="s">
        <v>112</v>
      </c>
      <c r="B85" s="11">
        <v>600070</v>
      </c>
      <c r="C85" s="11">
        <v>59547</v>
      </c>
      <c r="D85" s="11">
        <v>53368</v>
      </c>
      <c r="E85" s="11">
        <v>19469</v>
      </c>
      <c r="F85" s="11">
        <f>B85-C85-D85-E85</f>
        <v>467686</v>
      </c>
      <c r="G85" s="11">
        <v>3518</v>
      </c>
      <c r="H85" s="11">
        <f>F85-G85</f>
        <v>464168</v>
      </c>
      <c r="I85" s="11">
        <v>306443</v>
      </c>
      <c r="J85" s="11">
        <v>10562</v>
      </c>
      <c r="K85" s="11">
        <f>H85-I85-J85</f>
        <v>147163</v>
      </c>
      <c r="L85" s="127">
        <v>4255</v>
      </c>
    </row>
    <row r="86" spans="1:12" ht="19.5" customHeight="1">
      <c r="A86" s="173" t="s">
        <v>113</v>
      </c>
      <c r="B86" s="182">
        <v>809478</v>
      </c>
      <c r="C86" s="182">
        <f t="shared" ref="C86:H86" si="26">SUM(C87:C89)</f>
        <v>253342</v>
      </c>
      <c r="D86" s="182">
        <f t="shared" si="26"/>
        <v>144302</v>
      </c>
      <c r="E86" s="182">
        <f t="shared" si="26"/>
        <v>23784</v>
      </c>
      <c r="F86" s="182">
        <f t="shared" si="26"/>
        <v>388050</v>
      </c>
      <c r="G86" s="182">
        <f t="shared" si="26"/>
        <v>3238</v>
      </c>
      <c r="H86" s="182">
        <f t="shared" si="26"/>
        <v>384812</v>
      </c>
      <c r="I86" s="182">
        <v>316211</v>
      </c>
      <c r="J86" s="182">
        <f>SUM(J87:J89)</f>
        <v>11262</v>
      </c>
      <c r="K86" s="182">
        <f>SUM(K87:K89)</f>
        <v>57339</v>
      </c>
      <c r="L86" s="190">
        <f>SUM(L87:L89)</f>
        <v>26182</v>
      </c>
    </row>
    <row r="87" spans="1:12" ht="19.5" customHeight="1">
      <c r="A87" s="70" t="s">
        <v>114</v>
      </c>
      <c r="B87" s="11">
        <v>245602</v>
      </c>
      <c r="C87" s="11">
        <v>62516</v>
      </c>
      <c r="D87" s="11">
        <v>77177</v>
      </c>
      <c r="E87" s="11">
        <v>6971</v>
      </c>
      <c r="F87" s="11">
        <f>B87-C87-D87-E87</f>
        <v>98938</v>
      </c>
      <c r="G87" s="11">
        <v>409</v>
      </c>
      <c r="H87" s="11">
        <f>F87-G87</f>
        <v>98529</v>
      </c>
      <c r="I87" s="11">
        <v>97435</v>
      </c>
      <c r="J87" s="11">
        <v>2808</v>
      </c>
      <c r="K87" s="11">
        <f>H87-I87-J87</f>
        <v>-1714</v>
      </c>
      <c r="L87" s="127">
        <v>23710</v>
      </c>
    </row>
    <row r="88" spans="1:12" ht="19.5" customHeight="1">
      <c r="A88" s="70" t="s">
        <v>115</v>
      </c>
      <c r="B88" s="11">
        <v>9799</v>
      </c>
      <c r="C88" s="11">
        <v>3445</v>
      </c>
      <c r="D88" s="11">
        <v>1262</v>
      </c>
      <c r="E88" s="11">
        <v>263</v>
      </c>
      <c r="F88" s="11">
        <f>B88-C88-D88-E88</f>
        <v>4829</v>
      </c>
      <c r="G88" s="11">
        <v>26</v>
      </c>
      <c r="H88" s="11">
        <f>F88-G88</f>
        <v>4803</v>
      </c>
      <c r="I88" s="11">
        <v>3746</v>
      </c>
      <c r="J88" s="11">
        <v>193</v>
      </c>
      <c r="K88" s="11">
        <f>H88-I88-J88</f>
        <v>864</v>
      </c>
      <c r="L88" s="127">
        <v>24</v>
      </c>
    </row>
    <row r="89" spans="1:12" ht="19.5" customHeight="1">
      <c r="A89" s="70" t="s">
        <v>116</v>
      </c>
      <c r="B89" s="11">
        <v>554077</v>
      </c>
      <c r="C89" s="11">
        <v>187381</v>
      </c>
      <c r="D89" s="11">
        <v>65863</v>
      </c>
      <c r="E89" s="11">
        <v>16550</v>
      </c>
      <c r="F89" s="11">
        <f>B89-C89-D89-E89</f>
        <v>284283</v>
      </c>
      <c r="G89" s="11">
        <v>2803</v>
      </c>
      <c r="H89" s="11">
        <f>F89-G89</f>
        <v>281480</v>
      </c>
      <c r="I89" s="11">
        <v>215030</v>
      </c>
      <c r="J89" s="11">
        <v>8261</v>
      </c>
      <c r="K89" s="11">
        <f>H89-I89-J89</f>
        <v>58189</v>
      </c>
      <c r="L89" s="127">
        <v>2448</v>
      </c>
    </row>
    <row r="90" spans="1:12" ht="19.5" customHeight="1">
      <c r="A90" s="173" t="s">
        <v>117</v>
      </c>
      <c r="B90" s="182">
        <v>180250</v>
      </c>
      <c r="C90" s="182">
        <f t="shared" ref="C90:H90" si="27">SUM(C91:C93)</f>
        <v>39014</v>
      </c>
      <c r="D90" s="182">
        <f t="shared" si="27"/>
        <v>15023</v>
      </c>
      <c r="E90" s="182">
        <f t="shared" si="27"/>
        <v>3982</v>
      </c>
      <c r="F90" s="182">
        <f t="shared" si="27"/>
        <v>122231</v>
      </c>
      <c r="G90" s="182">
        <f t="shared" si="27"/>
        <v>1418</v>
      </c>
      <c r="H90" s="182">
        <f t="shared" si="27"/>
        <v>120813</v>
      </c>
      <c r="I90" s="182">
        <v>85177</v>
      </c>
      <c r="J90" s="182">
        <f>SUM(J91:J93)</f>
        <v>7610</v>
      </c>
      <c r="K90" s="182">
        <f>SUM(K91:K93)</f>
        <v>28026</v>
      </c>
      <c r="L90" s="190">
        <f>SUM(L91:L93)</f>
        <v>1160</v>
      </c>
    </row>
    <row r="91" spans="1:12" ht="19.5" customHeight="1">
      <c r="A91" s="70" t="s">
        <v>118</v>
      </c>
      <c r="B91" s="11">
        <v>59824</v>
      </c>
      <c r="C91" s="11">
        <v>13160</v>
      </c>
      <c r="D91" s="11">
        <v>4858</v>
      </c>
      <c r="E91" s="11">
        <v>1360</v>
      </c>
      <c r="F91" s="11">
        <f>B91-C91-D91-E91</f>
        <v>40446</v>
      </c>
      <c r="G91" s="11">
        <v>296</v>
      </c>
      <c r="H91" s="11">
        <f>F91-G91</f>
        <v>40150</v>
      </c>
      <c r="I91" s="11">
        <v>31085</v>
      </c>
      <c r="J91" s="11">
        <v>2021</v>
      </c>
      <c r="K91" s="11">
        <f>H91-I91-J91</f>
        <v>7044</v>
      </c>
      <c r="L91" s="127">
        <v>198</v>
      </c>
    </row>
    <row r="92" spans="1:12" ht="19.5" customHeight="1">
      <c r="A92" s="70" t="s">
        <v>119</v>
      </c>
      <c r="B92" s="11">
        <v>83800</v>
      </c>
      <c r="C92" s="11">
        <v>14808</v>
      </c>
      <c r="D92" s="11">
        <v>7498</v>
      </c>
      <c r="E92" s="11">
        <v>1835</v>
      </c>
      <c r="F92" s="11">
        <f>B92-C92-D92-E92</f>
        <v>59659</v>
      </c>
      <c r="G92" s="11">
        <v>561</v>
      </c>
      <c r="H92" s="11">
        <f>F92-G92</f>
        <v>59098</v>
      </c>
      <c r="I92" s="11">
        <v>40885</v>
      </c>
      <c r="J92" s="11">
        <v>3063</v>
      </c>
      <c r="K92" s="11">
        <f>H92-I92-J92</f>
        <v>15150</v>
      </c>
      <c r="L92" s="127">
        <v>735</v>
      </c>
    </row>
    <row r="93" spans="1:12" ht="19.5" customHeight="1">
      <c r="A93" s="70" t="s">
        <v>120</v>
      </c>
      <c r="B93" s="11">
        <v>36626</v>
      </c>
      <c r="C93" s="11">
        <v>11046</v>
      </c>
      <c r="D93" s="11">
        <v>2667</v>
      </c>
      <c r="E93" s="11">
        <v>787</v>
      </c>
      <c r="F93" s="11">
        <f>B93-C93-D93-E93</f>
        <v>22126</v>
      </c>
      <c r="G93" s="11">
        <v>561</v>
      </c>
      <c r="H93" s="11">
        <f>F93-G93</f>
        <v>21565</v>
      </c>
      <c r="I93" s="11">
        <v>13207</v>
      </c>
      <c r="J93" s="11">
        <v>2526</v>
      </c>
      <c r="K93" s="11">
        <f>H93-I93-J93</f>
        <v>5832</v>
      </c>
      <c r="L93" s="127">
        <v>227</v>
      </c>
    </row>
    <row r="94" spans="1:12" ht="19.5" customHeight="1">
      <c r="A94" s="173" t="s">
        <v>121</v>
      </c>
      <c r="B94" s="182">
        <v>984483</v>
      </c>
      <c r="C94" s="182">
        <f t="shared" ref="C94:H94" si="28">SUM(C95:C97)</f>
        <v>631485</v>
      </c>
      <c r="D94" s="182">
        <f t="shared" si="28"/>
        <v>120184</v>
      </c>
      <c r="E94" s="182">
        <f t="shared" si="28"/>
        <v>8784</v>
      </c>
      <c r="F94" s="182">
        <f t="shared" si="28"/>
        <v>224030</v>
      </c>
      <c r="G94" s="182">
        <f t="shared" si="28"/>
        <v>480</v>
      </c>
      <c r="H94" s="182">
        <f t="shared" si="28"/>
        <v>223550</v>
      </c>
      <c r="I94" s="182">
        <v>85685</v>
      </c>
      <c r="J94" s="182">
        <f>SUM(J95:J97)</f>
        <v>16100</v>
      </c>
      <c r="K94" s="182">
        <f>SUM(K95:K97)</f>
        <v>121765</v>
      </c>
      <c r="L94" s="190">
        <f>SUM(L95:L97)</f>
        <v>1288</v>
      </c>
    </row>
    <row r="95" spans="1:12" ht="19.5" customHeight="1">
      <c r="A95" s="70" t="s">
        <v>122</v>
      </c>
      <c r="B95" s="11">
        <v>951283</v>
      </c>
      <c r="C95" s="11">
        <v>619605</v>
      </c>
      <c r="D95" s="11">
        <v>113995</v>
      </c>
      <c r="E95" s="11">
        <v>6862</v>
      </c>
      <c r="F95" s="11">
        <f>B95-C95-D95-E95</f>
        <v>210821</v>
      </c>
      <c r="G95" s="11">
        <v>403</v>
      </c>
      <c r="H95" s="11">
        <f>F95-G95</f>
        <v>210418</v>
      </c>
      <c r="I95" s="11">
        <v>70705</v>
      </c>
      <c r="J95" s="11">
        <v>14915</v>
      </c>
      <c r="K95" s="11">
        <f>H95-I95-J95</f>
        <v>124798</v>
      </c>
      <c r="L95" s="127">
        <v>1164</v>
      </c>
    </row>
    <row r="96" spans="1:12" ht="19.5" customHeight="1">
      <c r="A96" s="70" t="s">
        <v>123</v>
      </c>
      <c r="B96" s="11">
        <v>1495</v>
      </c>
      <c r="C96" s="11">
        <v>742</v>
      </c>
      <c r="D96" s="11">
        <v>203</v>
      </c>
      <c r="E96" s="11">
        <v>55</v>
      </c>
      <c r="F96" s="11">
        <f>B96-C96-D96-E96</f>
        <v>495</v>
      </c>
      <c r="G96" s="11">
        <v>6</v>
      </c>
      <c r="H96" s="11">
        <f>F96-G96</f>
        <v>489</v>
      </c>
      <c r="I96" s="11">
        <v>383</v>
      </c>
      <c r="J96" s="11">
        <v>88</v>
      </c>
      <c r="K96" s="11">
        <f>H96-I96-J96</f>
        <v>18</v>
      </c>
      <c r="L96" s="127">
        <v>3</v>
      </c>
    </row>
    <row r="97" spans="1:12" ht="19.5" customHeight="1">
      <c r="A97" s="70" t="s">
        <v>124</v>
      </c>
      <c r="B97" s="11">
        <v>31705</v>
      </c>
      <c r="C97" s="11">
        <v>11138</v>
      </c>
      <c r="D97" s="11">
        <v>5986</v>
      </c>
      <c r="E97" s="11">
        <v>1867</v>
      </c>
      <c r="F97" s="11">
        <f>B97-C97-D97-E97</f>
        <v>12714</v>
      </c>
      <c r="G97" s="11">
        <v>71</v>
      </c>
      <c r="H97" s="11">
        <f>F97-G97</f>
        <v>12643</v>
      </c>
      <c r="I97" s="11">
        <v>14597</v>
      </c>
      <c r="J97" s="11">
        <v>1097</v>
      </c>
      <c r="K97" s="11">
        <f>H97-I97-J97</f>
        <v>-3051</v>
      </c>
      <c r="L97" s="127">
        <v>121</v>
      </c>
    </row>
    <row r="98" spans="1:12" ht="19.5" customHeight="1">
      <c r="A98" s="173" t="s">
        <v>125</v>
      </c>
      <c r="B98" s="182">
        <v>107678</v>
      </c>
      <c r="C98" s="182">
        <f t="shared" ref="C98:K98" si="29">SUM(C99:C102)</f>
        <v>32613</v>
      </c>
      <c r="D98" s="182">
        <f t="shared" si="29"/>
        <v>12964</v>
      </c>
      <c r="E98" s="182">
        <f t="shared" si="29"/>
        <v>4413</v>
      </c>
      <c r="F98" s="182">
        <f t="shared" si="29"/>
        <v>57688</v>
      </c>
      <c r="G98" s="182">
        <f t="shared" si="29"/>
        <v>767</v>
      </c>
      <c r="H98" s="182">
        <f t="shared" si="29"/>
        <v>56921</v>
      </c>
      <c r="I98" s="182">
        <v>42893</v>
      </c>
      <c r="J98" s="182">
        <f t="shared" si="29"/>
        <v>2398</v>
      </c>
      <c r="K98" s="182">
        <f t="shared" si="29"/>
        <v>11630</v>
      </c>
      <c r="L98" s="190">
        <f>SUM(L99:L102)</f>
        <v>608</v>
      </c>
    </row>
    <row r="99" spans="1:12" ht="19.5" customHeight="1">
      <c r="A99" s="70" t="s">
        <v>126</v>
      </c>
      <c r="B99" s="11">
        <v>25244</v>
      </c>
      <c r="C99" s="11">
        <v>10860</v>
      </c>
      <c r="D99" s="11">
        <v>2254</v>
      </c>
      <c r="E99" s="11">
        <v>1619</v>
      </c>
      <c r="F99" s="11">
        <f>B99-C99-D99-E99</f>
        <v>10511</v>
      </c>
      <c r="G99" s="11">
        <v>181</v>
      </c>
      <c r="H99" s="11">
        <f>F99-G99</f>
        <v>10330</v>
      </c>
      <c r="I99" s="11">
        <v>8522</v>
      </c>
      <c r="J99" s="11">
        <v>822</v>
      </c>
      <c r="K99" s="11">
        <f>H99-I99-J99</f>
        <v>986</v>
      </c>
      <c r="L99" s="127">
        <v>156</v>
      </c>
    </row>
    <row r="100" spans="1:12" ht="19.5" customHeight="1">
      <c r="A100" s="70" t="s">
        <v>127</v>
      </c>
      <c r="B100" s="11">
        <v>10714</v>
      </c>
      <c r="C100" s="11">
        <v>3757</v>
      </c>
      <c r="D100" s="11">
        <v>1862</v>
      </c>
      <c r="E100" s="11">
        <v>695</v>
      </c>
      <c r="F100" s="11">
        <f>B100-C100-D100-E100</f>
        <v>4400</v>
      </c>
      <c r="G100" s="11">
        <v>141</v>
      </c>
      <c r="H100" s="11">
        <f>F100-G100</f>
        <v>4259</v>
      </c>
      <c r="I100" s="11">
        <v>4872</v>
      </c>
      <c r="J100" s="11">
        <v>517</v>
      </c>
      <c r="K100" s="11">
        <f>H100-I100-J100</f>
        <v>-1130</v>
      </c>
      <c r="L100" s="127">
        <v>64</v>
      </c>
    </row>
    <row r="101" spans="1:12" ht="19.5" customHeight="1">
      <c r="A101" s="70" t="s">
        <v>128</v>
      </c>
      <c r="B101" s="11">
        <v>9881</v>
      </c>
      <c r="C101" s="11">
        <v>1617</v>
      </c>
      <c r="D101" s="11">
        <v>1144</v>
      </c>
      <c r="E101" s="11">
        <v>117</v>
      </c>
      <c r="F101" s="11">
        <f>B101-C101-D101-E101</f>
        <v>7003</v>
      </c>
      <c r="G101" s="11">
        <v>120</v>
      </c>
      <c r="H101" s="11">
        <f>F101-G101</f>
        <v>6883</v>
      </c>
      <c r="I101" s="11">
        <v>4046</v>
      </c>
      <c r="J101" s="11">
        <v>204</v>
      </c>
      <c r="K101" s="11">
        <f>H101-I101-J101</f>
        <v>2633</v>
      </c>
      <c r="L101" s="127">
        <v>6</v>
      </c>
    </row>
    <row r="102" spans="1:12" ht="19.5" customHeight="1">
      <c r="A102" s="70" t="s">
        <v>129</v>
      </c>
      <c r="B102" s="11">
        <v>61839</v>
      </c>
      <c r="C102" s="11">
        <v>16379</v>
      </c>
      <c r="D102" s="11">
        <v>7704</v>
      </c>
      <c r="E102" s="11">
        <v>1982</v>
      </c>
      <c r="F102" s="11">
        <f>B102-C102-D102-E102</f>
        <v>35774</v>
      </c>
      <c r="G102" s="11">
        <v>325</v>
      </c>
      <c r="H102" s="11">
        <f>F102-G102</f>
        <v>35449</v>
      </c>
      <c r="I102" s="11">
        <v>25453</v>
      </c>
      <c r="J102" s="11">
        <v>855</v>
      </c>
      <c r="K102" s="11">
        <f>H102-I102-J102</f>
        <v>9141</v>
      </c>
      <c r="L102" s="127">
        <v>382</v>
      </c>
    </row>
    <row r="103" spans="1:12" ht="19.5" customHeight="1">
      <c r="A103" s="173" t="s">
        <v>130</v>
      </c>
      <c r="B103" s="182">
        <v>26858</v>
      </c>
      <c r="C103" s="182">
        <f t="shared" ref="C103:H103" si="30">C104</f>
        <v>13077</v>
      </c>
      <c r="D103" s="182">
        <f t="shared" si="30"/>
        <v>1265</v>
      </c>
      <c r="E103" s="182">
        <f t="shared" si="30"/>
        <v>938</v>
      </c>
      <c r="F103" s="182">
        <f t="shared" si="30"/>
        <v>11578</v>
      </c>
      <c r="G103" s="182">
        <f t="shared" si="30"/>
        <v>96</v>
      </c>
      <c r="H103" s="182">
        <f t="shared" si="30"/>
        <v>11482</v>
      </c>
      <c r="I103" s="182">
        <v>7256</v>
      </c>
      <c r="J103" s="182">
        <f>J104</f>
        <v>1383</v>
      </c>
      <c r="K103" s="182">
        <f>K104</f>
        <v>2843</v>
      </c>
      <c r="L103" s="190">
        <f>L104</f>
        <v>42</v>
      </c>
    </row>
    <row r="104" spans="1:12" ht="19.5" customHeight="1">
      <c r="A104" s="70" t="s">
        <v>131</v>
      </c>
      <c r="B104" s="11">
        <v>26858</v>
      </c>
      <c r="C104" s="11">
        <v>13077</v>
      </c>
      <c r="D104" s="11">
        <v>1265</v>
      </c>
      <c r="E104" s="11">
        <v>938</v>
      </c>
      <c r="F104" s="11">
        <f>B104-C104-D104-E104</f>
        <v>11578</v>
      </c>
      <c r="G104" s="11">
        <v>96</v>
      </c>
      <c r="H104" s="11">
        <f>F104-G104</f>
        <v>11482</v>
      </c>
      <c r="I104" s="11">
        <v>7256</v>
      </c>
      <c r="J104" s="11">
        <v>1383</v>
      </c>
      <c r="K104" s="11">
        <f>H104-I104-J104</f>
        <v>2843</v>
      </c>
      <c r="L104" s="127">
        <v>42</v>
      </c>
    </row>
    <row r="105" spans="1:12" ht="19.5" customHeight="1">
      <c r="A105" s="72" t="s">
        <v>6</v>
      </c>
      <c r="B105" s="96">
        <v>898280</v>
      </c>
      <c r="C105" s="96">
        <f t="shared" ref="C105:L105" si="31">C106+C115+C119+C123+C127+C133</f>
        <v>278564</v>
      </c>
      <c r="D105" s="96">
        <f t="shared" si="31"/>
        <v>86242</v>
      </c>
      <c r="E105" s="96">
        <f t="shared" si="31"/>
        <v>24937</v>
      </c>
      <c r="F105" s="96">
        <f t="shared" si="31"/>
        <v>508537</v>
      </c>
      <c r="G105" s="96">
        <f t="shared" si="31"/>
        <v>4759</v>
      </c>
      <c r="H105" s="96">
        <f t="shared" si="31"/>
        <v>503778</v>
      </c>
      <c r="I105" s="96">
        <v>335486</v>
      </c>
      <c r="J105" s="96">
        <f t="shared" si="31"/>
        <v>61890</v>
      </c>
      <c r="K105" s="96">
        <f t="shared" si="31"/>
        <v>106402</v>
      </c>
      <c r="L105" s="126">
        <f t="shared" si="31"/>
        <v>11811</v>
      </c>
    </row>
    <row r="106" spans="1:12" ht="19.5" customHeight="1">
      <c r="A106" s="173" t="s">
        <v>132</v>
      </c>
      <c r="B106" s="182">
        <v>209172</v>
      </c>
      <c r="C106" s="182">
        <f t="shared" ref="C106:L106" si="32">SUM(C107:C114)</f>
        <v>79198</v>
      </c>
      <c r="D106" s="182">
        <f t="shared" si="32"/>
        <v>30843</v>
      </c>
      <c r="E106" s="182">
        <f t="shared" si="32"/>
        <v>8570</v>
      </c>
      <c r="F106" s="182">
        <f t="shared" si="32"/>
        <v>90561</v>
      </c>
      <c r="G106" s="182">
        <f t="shared" si="32"/>
        <v>2041</v>
      </c>
      <c r="H106" s="182">
        <f t="shared" si="32"/>
        <v>88520</v>
      </c>
      <c r="I106" s="182">
        <v>29431</v>
      </c>
      <c r="J106" s="182">
        <f t="shared" si="32"/>
        <v>46804</v>
      </c>
      <c r="K106" s="182">
        <f t="shared" si="32"/>
        <v>12285</v>
      </c>
      <c r="L106" s="190">
        <f t="shared" si="32"/>
        <v>8473</v>
      </c>
    </row>
    <row r="107" spans="1:12" ht="19.5" customHeight="1">
      <c r="A107" s="70" t="s">
        <v>807</v>
      </c>
      <c r="B107" s="11">
        <v>79900</v>
      </c>
      <c r="C107" s="11">
        <v>19898</v>
      </c>
      <c r="D107" s="11">
        <v>9827</v>
      </c>
      <c r="E107" s="11">
        <v>4170</v>
      </c>
      <c r="F107" s="11">
        <v>46005</v>
      </c>
      <c r="G107" s="11">
        <v>1611</v>
      </c>
      <c r="H107" s="11">
        <f t="shared" ref="H107" si="33">F107-G107</f>
        <v>44394</v>
      </c>
      <c r="I107" s="11">
        <v>12317</v>
      </c>
      <c r="J107" s="11">
        <v>22695</v>
      </c>
      <c r="K107" s="11">
        <f t="shared" ref="K107:K114" si="34">H107-I107-J107</f>
        <v>9382</v>
      </c>
      <c r="L107" s="127">
        <v>3039</v>
      </c>
    </row>
    <row r="108" spans="1:12" ht="19.5" customHeight="1">
      <c r="A108" s="70" t="s">
        <v>135</v>
      </c>
      <c r="B108" s="11">
        <v>4480</v>
      </c>
      <c r="C108" s="11">
        <v>2262</v>
      </c>
      <c r="D108" s="11">
        <v>1321</v>
      </c>
      <c r="E108" s="11">
        <v>125</v>
      </c>
      <c r="F108" s="11">
        <f t="shared" ref="F108:F114" si="35">B108-C108-D108-E108</f>
        <v>772</v>
      </c>
      <c r="G108" s="11">
        <v>87</v>
      </c>
      <c r="H108" s="11">
        <f t="shared" ref="H108:H114" si="36">F108-G108</f>
        <v>685</v>
      </c>
      <c r="I108" s="11">
        <v>1262</v>
      </c>
      <c r="J108" s="11">
        <v>2481</v>
      </c>
      <c r="K108" s="11">
        <f t="shared" si="34"/>
        <v>-3058</v>
      </c>
      <c r="L108" s="127">
        <v>363</v>
      </c>
    </row>
    <row r="109" spans="1:12" ht="19.5" customHeight="1">
      <c r="A109" s="70" t="s">
        <v>136</v>
      </c>
      <c r="B109" s="11">
        <v>86</v>
      </c>
      <c r="C109" s="11">
        <v>6</v>
      </c>
      <c r="D109" s="11">
        <v>2</v>
      </c>
      <c r="E109" s="11">
        <v>23</v>
      </c>
      <c r="F109" s="11">
        <f t="shared" si="35"/>
        <v>55</v>
      </c>
      <c r="G109" s="11">
        <v>0</v>
      </c>
      <c r="H109" s="11">
        <f t="shared" si="36"/>
        <v>55</v>
      </c>
      <c r="I109" s="11">
        <v>55</v>
      </c>
      <c r="J109" s="11">
        <v>0</v>
      </c>
      <c r="K109" s="11">
        <f t="shared" si="34"/>
        <v>0</v>
      </c>
      <c r="L109" s="127">
        <v>0</v>
      </c>
    </row>
    <row r="110" spans="1:12" ht="19.5" customHeight="1">
      <c r="A110" s="70" t="s">
        <v>137</v>
      </c>
      <c r="B110" s="11">
        <v>3170</v>
      </c>
      <c r="C110" s="11">
        <v>1003</v>
      </c>
      <c r="D110" s="11">
        <v>178</v>
      </c>
      <c r="E110" s="11">
        <v>179</v>
      </c>
      <c r="F110" s="11">
        <f t="shared" si="35"/>
        <v>1810</v>
      </c>
      <c r="G110" s="11">
        <v>28</v>
      </c>
      <c r="H110" s="11">
        <f t="shared" si="36"/>
        <v>1782</v>
      </c>
      <c r="I110" s="11">
        <v>734</v>
      </c>
      <c r="J110" s="11">
        <v>400</v>
      </c>
      <c r="K110" s="11">
        <f t="shared" si="34"/>
        <v>648</v>
      </c>
      <c r="L110" s="127">
        <v>5</v>
      </c>
    </row>
    <row r="111" spans="1:12" ht="19.5" customHeight="1">
      <c r="A111" s="70" t="s">
        <v>139</v>
      </c>
      <c r="B111" s="11">
        <v>21377</v>
      </c>
      <c r="C111" s="11">
        <v>5037</v>
      </c>
      <c r="D111" s="11">
        <v>1046</v>
      </c>
      <c r="E111" s="11">
        <v>2149</v>
      </c>
      <c r="F111" s="11">
        <f t="shared" si="35"/>
        <v>13145</v>
      </c>
      <c r="G111" s="11">
        <v>113</v>
      </c>
      <c r="H111" s="11">
        <f t="shared" si="36"/>
        <v>13032</v>
      </c>
      <c r="I111" s="11">
        <v>5578</v>
      </c>
      <c r="J111" s="11">
        <v>4246</v>
      </c>
      <c r="K111" s="11">
        <f t="shared" si="34"/>
        <v>3208</v>
      </c>
      <c r="L111" s="127">
        <v>235</v>
      </c>
    </row>
    <row r="112" spans="1:12" ht="19.5" customHeight="1">
      <c r="A112" s="70" t="s">
        <v>142</v>
      </c>
      <c r="B112" s="11">
        <v>32942</v>
      </c>
      <c r="C112" s="11">
        <v>23831</v>
      </c>
      <c r="D112" s="11">
        <v>1880</v>
      </c>
      <c r="E112" s="11">
        <v>508</v>
      </c>
      <c r="F112" s="11">
        <f t="shared" si="35"/>
        <v>6723</v>
      </c>
      <c r="G112" s="11">
        <v>19</v>
      </c>
      <c r="H112" s="11">
        <f t="shared" si="36"/>
        <v>6704</v>
      </c>
      <c r="I112" s="11">
        <v>1160</v>
      </c>
      <c r="J112" s="11">
        <v>5481</v>
      </c>
      <c r="K112" s="11">
        <f t="shared" si="34"/>
        <v>63</v>
      </c>
      <c r="L112" s="127">
        <v>3674</v>
      </c>
    </row>
    <row r="113" spans="1:12" ht="19.5" customHeight="1">
      <c r="A113" s="70" t="s">
        <v>143</v>
      </c>
      <c r="B113" s="11">
        <v>28517</v>
      </c>
      <c r="C113" s="11">
        <v>18015</v>
      </c>
      <c r="D113" s="11">
        <v>1129</v>
      </c>
      <c r="E113" s="11">
        <v>600</v>
      </c>
      <c r="F113" s="11">
        <f t="shared" si="35"/>
        <v>8773</v>
      </c>
      <c r="G113" s="11">
        <v>128</v>
      </c>
      <c r="H113" s="11">
        <f t="shared" si="36"/>
        <v>8645</v>
      </c>
      <c r="I113" s="11">
        <v>2537</v>
      </c>
      <c r="J113" s="11">
        <v>7142</v>
      </c>
      <c r="K113" s="11">
        <f t="shared" si="34"/>
        <v>-1034</v>
      </c>
      <c r="L113" s="127">
        <v>229</v>
      </c>
    </row>
    <row r="114" spans="1:12" ht="19.5" customHeight="1">
      <c r="A114" s="70" t="s">
        <v>144</v>
      </c>
      <c r="B114" s="11">
        <v>38700</v>
      </c>
      <c r="C114" s="11">
        <v>9146</v>
      </c>
      <c r="D114" s="11">
        <v>15460</v>
      </c>
      <c r="E114" s="11">
        <v>816</v>
      </c>
      <c r="F114" s="11">
        <f t="shared" si="35"/>
        <v>13278</v>
      </c>
      <c r="G114" s="11">
        <v>55</v>
      </c>
      <c r="H114" s="11">
        <f t="shared" si="36"/>
        <v>13223</v>
      </c>
      <c r="I114" s="11">
        <v>5788</v>
      </c>
      <c r="J114" s="11">
        <v>4359</v>
      </c>
      <c r="K114" s="11">
        <f t="shared" si="34"/>
        <v>3076</v>
      </c>
      <c r="L114" s="127">
        <v>928</v>
      </c>
    </row>
    <row r="115" spans="1:12" ht="19.5" customHeight="1">
      <c r="A115" s="173" t="s">
        <v>145</v>
      </c>
      <c r="B115" s="182">
        <v>144291</v>
      </c>
      <c r="C115" s="182">
        <f t="shared" ref="C115:H115" si="37">SUM(C116:C118)</f>
        <v>52962</v>
      </c>
      <c r="D115" s="182">
        <f t="shared" si="37"/>
        <v>8618</v>
      </c>
      <c r="E115" s="182">
        <f t="shared" si="37"/>
        <v>1778</v>
      </c>
      <c r="F115" s="182">
        <f t="shared" si="37"/>
        <v>80933</v>
      </c>
      <c r="G115" s="182">
        <f t="shared" si="37"/>
        <v>352</v>
      </c>
      <c r="H115" s="182">
        <f t="shared" si="37"/>
        <v>80581</v>
      </c>
      <c r="I115" s="182">
        <v>59250</v>
      </c>
      <c r="J115" s="182">
        <f>SUM(J116:J118)</f>
        <v>707</v>
      </c>
      <c r="K115" s="182">
        <f>SUM(K116:K118)</f>
        <v>20624</v>
      </c>
      <c r="L115" s="190">
        <f>SUM(L116:L118)</f>
        <v>319</v>
      </c>
    </row>
    <row r="116" spans="1:12" ht="19.5" customHeight="1">
      <c r="A116" s="70" t="s">
        <v>146</v>
      </c>
      <c r="B116" s="11">
        <v>13747</v>
      </c>
      <c r="C116" s="11">
        <v>2966</v>
      </c>
      <c r="D116" s="11">
        <v>1455</v>
      </c>
      <c r="E116" s="11">
        <v>845</v>
      </c>
      <c r="F116" s="11">
        <f>B116-C116-D116-E116</f>
        <v>8481</v>
      </c>
      <c r="G116" s="11">
        <v>222</v>
      </c>
      <c r="H116" s="11">
        <f>F116-G116</f>
        <v>8259</v>
      </c>
      <c r="I116" s="11">
        <v>6683</v>
      </c>
      <c r="J116" s="11">
        <v>195</v>
      </c>
      <c r="K116" s="11">
        <f>H116-I116-J116</f>
        <v>1381</v>
      </c>
      <c r="L116" s="127">
        <v>26</v>
      </c>
    </row>
    <row r="117" spans="1:12" ht="19.5" customHeight="1">
      <c r="A117" s="70" t="s">
        <v>147</v>
      </c>
      <c r="B117" s="11">
        <v>30095</v>
      </c>
      <c r="C117" s="11">
        <v>15897</v>
      </c>
      <c r="D117" s="11">
        <v>1769</v>
      </c>
      <c r="E117" s="11">
        <v>200</v>
      </c>
      <c r="F117" s="11">
        <f>B117-C117-D117-E117</f>
        <v>12229</v>
      </c>
      <c r="G117" s="11">
        <v>27</v>
      </c>
      <c r="H117" s="11">
        <f>F117-G117</f>
        <v>12202</v>
      </c>
      <c r="I117" s="11">
        <v>10379</v>
      </c>
      <c r="J117" s="11">
        <v>32</v>
      </c>
      <c r="K117" s="11">
        <f>H117-I117-J117</f>
        <v>1791</v>
      </c>
      <c r="L117" s="127">
        <v>61</v>
      </c>
    </row>
    <row r="118" spans="1:12" ht="19.5" customHeight="1">
      <c r="A118" s="70" t="s">
        <v>148</v>
      </c>
      <c r="B118" s="11">
        <v>100449</v>
      </c>
      <c r="C118" s="11">
        <v>34099</v>
      </c>
      <c r="D118" s="11">
        <v>5394</v>
      </c>
      <c r="E118" s="11">
        <v>733</v>
      </c>
      <c r="F118" s="11">
        <f>B118-C118-D118-E118</f>
        <v>60223</v>
      </c>
      <c r="G118" s="11">
        <v>103</v>
      </c>
      <c r="H118" s="11">
        <f>F118-G118</f>
        <v>60120</v>
      </c>
      <c r="I118" s="11">
        <v>42188</v>
      </c>
      <c r="J118" s="11">
        <v>480</v>
      </c>
      <c r="K118" s="11">
        <f>H118-I118-J118</f>
        <v>17452</v>
      </c>
      <c r="L118" s="127">
        <v>232</v>
      </c>
    </row>
    <row r="119" spans="1:12" ht="19.5" customHeight="1">
      <c r="A119" s="173" t="s">
        <v>149</v>
      </c>
      <c r="B119" s="182">
        <v>84417</v>
      </c>
      <c r="C119" s="182">
        <f t="shared" ref="C119:H119" si="38">SUM(C120:C122)</f>
        <v>15119</v>
      </c>
      <c r="D119" s="182">
        <f t="shared" si="38"/>
        <v>9971</v>
      </c>
      <c r="E119" s="182">
        <f t="shared" si="38"/>
        <v>2608</v>
      </c>
      <c r="F119" s="182">
        <f t="shared" si="38"/>
        <v>56719</v>
      </c>
      <c r="G119" s="182">
        <f t="shared" si="38"/>
        <v>380</v>
      </c>
      <c r="H119" s="182">
        <f t="shared" si="38"/>
        <v>56339</v>
      </c>
      <c r="I119" s="182">
        <v>30284</v>
      </c>
      <c r="J119" s="182">
        <f>SUM(J120:J122)</f>
        <v>2087</v>
      </c>
      <c r="K119" s="182">
        <f>SUM(K120:K122)</f>
        <v>23968</v>
      </c>
      <c r="L119" s="190">
        <f>SUM(L120:L122)</f>
        <v>1771</v>
      </c>
    </row>
    <row r="120" spans="1:12" ht="19.5" customHeight="1">
      <c r="A120" s="70" t="s">
        <v>150</v>
      </c>
      <c r="B120" s="11">
        <v>71593</v>
      </c>
      <c r="C120" s="11">
        <v>11526</v>
      </c>
      <c r="D120" s="11">
        <v>8508</v>
      </c>
      <c r="E120" s="11">
        <v>2273</v>
      </c>
      <c r="F120" s="11">
        <f>B120-C120-D120-E120</f>
        <v>49286</v>
      </c>
      <c r="G120" s="11">
        <v>304</v>
      </c>
      <c r="H120" s="11">
        <f>F120-G120</f>
        <v>48982</v>
      </c>
      <c r="I120" s="11">
        <v>27317</v>
      </c>
      <c r="J120" s="11">
        <v>1773</v>
      </c>
      <c r="K120" s="11">
        <f>H120-I120-J120</f>
        <v>19892</v>
      </c>
      <c r="L120" s="127">
        <v>1716</v>
      </c>
    </row>
    <row r="121" spans="1:12" ht="19.5" customHeight="1">
      <c r="A121" s="70" t="s">
        <v>151</v>
      </c>
      <c r="B121" s="11">
        <v>2060</v>
      </c>
      <c r="C121" s="11">
        <v>1088</v>
      </c>
      <c r="D121" s="11">
        <v>246</v>
      </c>
      <c r="E121" s="11">
        <v>57</v>
      </c>
      <c r="F121" s="11">
        <f>B121-C121-D121-E121</f>
        <v>669</v>
      </c>
      <c r="G121" s="11">
        <v>23</v>
      </c>
      <c r="H121" s="11">
        <f>F121-G121</f>
        <v>646</v>
      </c>
      <c r="I121" s="11">
        <v>450</v>
      </c>
      <c r="J121" s="11">
        <v>177</v>
      </c>
      <c r="K121" s="11">
        <f>H121-I121-J121</f>
        <v>19</v>
      </c>
      <c r="L121" s="127">
        <v>22</v>
      </c>
    </row>
    <row r="122" spans="1:12" ht="19.5" customHeight="1">
      <c r="A122" s="70" t="s">
        <v>152</v>
      </c>
      <c r="B122" s="11">
        <v>10764</v>
      </c>
      <c r="C122" s="11">
        <v>2505</v>
      </c>
      <c r="D122" s="11">
        <v>1217</v>
      </c>
      <c r="E122" s="11">
        <v>278</v>
      </c>
      <c r="F122" s="11">
        <f>B122-C122-D122-E122</f>
        <v>6764</v>
      </c>
      <c r="G122" s="11">
        <v>53</v>
      </c>
      <c r="H122" s="11">
        <f>F122-G122</f>
        <v>6711</v>
      </c>
      <c r="I122" s="11">
        <v>2517</v>
      </c>
      <c r="J122" s="11">
        <v>137</v>
      </c>
      <c r="K122" s="11">
        <f>H122-I122-J122</f>
        <v>4057</v>
      </c>
      <c r="L122" s="127">
        <v>33</v>
      </c>
    </row>
    <row r="123" spans="1:12" ht="19.5" customHeight="1">
      <c r="A123" s="173" t="s">
        <v>153</v>
      </c>
      <c r="B123" s="182">
        <v>57013</v>
      </c>
      <c r="C123" s="182">
        <f t="shared" ref="C123:H123" si="39">SUM(C124:C126)</f>
        <v>14708</v>
      </c>
      <c r="D123" s="182">
        <f t="shared" si="39"/>
        <v>2974</v>
      </c>
      <c r="E123" s="182">
        <f t="shared" si="39"/>
        <v>723</v>
      </c>
      <c r="F123" s="182">
        <f t="shared" si="39"/>
        <v>38608</v>
      </c>
      <c r="G123" s="182">
        <f t="shared" si="39"/>
        <v>171</v>
      </c>
      <c r="H123" s="182">
        <f t="shared" si="39"/>
        <v>38437</v>
      </c>
      <c r="I123" s="182">
        <v>35675</v>
      </c>
      <c r="J123" s="182">
        <f>SUM(J124:J126)</f>
        <v>1306</v>
      </c>
      <c r="K123" s="182">
        <f>SUM(K124:K126)</f>
        <v>1456</v>
      </c>
      <c r="L123" s="190">
        <f>SUM(L124:L126)</f>
        <v>141</v>
      </c>
    </row>
    <row r="124" spans="1:12" ht="19.5" customHeight="1">
      <c r="A124" s="70" t="s">
        <v>154</v>
      </c>
      <c r="B124" s="11">
        <v>53853</v>
      </c>
      <c r="C124" s="11">
        <v>12966</v>
      </c>
      <c r="D124" s="11">
        <v>2728</v>
      </c>
      <c r="E124" s="11">
        <v>629</v>
      </c>
      <c r="F124" s="11">
        <f>B124-C124-D124-E124</f>
        <v>37530</v>
      </c>
      <c r="G124" s="11">
        <v>148</v>
      </c>
      <c r="H124" s="11">
        <f>F124-G124</f>
        <v>37382</v>
      </c>
      <c r="I124" s="11">
        <v>34905</v>
      </c>
      <c r="J124" s="11">
        <v>1237</v>
      </c>
      <c r="K124" s="11">
        <f>H124-I124-J124</f>
        <v>1240</v>
      </c>
      <c r="L124" s="127">
        <v>127</v>
      </c>
    </row>
    <row r="125" spans="1:12" ht="19.5" customHeight="1">
      <c r="A125" s="70" t="s">
        <v>155</v>
      </c>
      <c r="B125" s="11">
        <v>2471</v>
      </c>
      <c r="C125" s="11">
        <v>1429</v>
      </c>
      <c r="D125" s="11">
        <v>152</v>
      </c>
      <c r="E125" s="11">
        <v>51</v>
      </c>
      <c r="F125" s="11">
        <f>B125-C125-D125-E125</f>
        <v>839</v>
      </c>
      <c r="G125" s="11">
        <v>12</v>
      </c>
      <c r="H125" s="11">
        <f>F125-G125</f>
        <v>827</v>
      </c>
      <c r="I125" s="11">
        <v>512</v>
      </c>
      <c r="J125" s="11">
        <v>23</v>
      </c>
      <c r="K125" s="11">
        <f>H125-I125-J125</f>
        <v>292</v>
      </c>
      <c r="L125" s="127">
        <v>11</v>
      </c>
    </row>
    <row r="126" spans="1:12" ht="19.5" customHeight="1">
      <c r="A126" s="70" t="s">
        <v>156</v>
      </c>
      <c r="B126" s="11">
        <v>689</v>
      </c>
      <c r="C126" s="11">
        <v>313</v>
      </c>
      <c r="D126" s="11">
        <v>94</v>
      </c>
      <c r="E126" s="11">
        <v>43</v>
      </c>
      <c r="F126" s="11">
        <f>B126-C126-D126-E126</f>
        <v>239</v>
      </c>
      <c r="G126" s="11">
        <v>11</v>
      </c>
      <c r="H126" s="11">
        <f>F126-G126</f>
        <v>228</v>
      </c>
      <c r="I126" s="11">
        <v>258</v>
      </c>
      <c r="J126" s="11">
        <v>46</v>
      </c>
      <c r="K126" s="11">
        <f>H126-I126-J126</f>
        <v>-76</v>
      </c>
      <c r="L126" s="127">
        <v>3</v>
      </c>
    </row>
    <row r="127" spans="1:12" ht="19.5" customHeight="1">
      <c r="A127" s="173" t="s">
        <v>157</v>
      </c>
      <c r="B127" s="182">
        <v>90421</v>
      </c>
      <c r="C127" s="182">
        <f t="shared" ref="C127:H127" si="40">SUM(C128:C132)</f>
        <v>24911</v>
      </c>
      <c r="D127" s="182">
        <f t="shared" si="40"/>
        <v>3681</v>
      </c>
      <c r="E127" s="182">
        <f t="shared" si="40"/>
        <v>1003</v>
      </c>
      <c r="F127" s="182">
        <f t="shared" si="40"/>
        <v>60826</v>
      </c>
      <c r="G127" s="182">
        <f t="shared" si="40"/>
        <v>464</v>
      </c>
      <c r="H127" s="182">
        <f t="shared" si="40"/>
        <v>60362</v>
      </c>
      <c r="I127" s="182">
        <v>51982</v>
      </c>
      <c r="J127" s="182">
        <f>SUM(J128:J132)</f>
        <v>1983</v>
      </c>
      <c r="K127" s="182">
        <f>SUM(K128:K132)</f>
        <v>6397</v>
      </c>
      <c r="L127" s="190">
        <f>SUM(L128:L132)</f>
        <v>306</v>
      </c>
    </row>
    <row r="128" spans="1:12" ht="19.5" customHeight="1">
      <c r="A128" s="70" t="s">
        <v>158</v>
      </c>
      <c r="B128" s="11">
        <v>3912</v>
      </c>
      <c r="C128" s="11">
        <v>1713</v>
      </c>
      <c r="D128" s="11">
        <v>232</v>
      </c>
      <c r="E128" s="11">
        <v>143</v>
      </c>
      <c r="F128" s="11">
        <f>B128-C128-D128-E128</f>
        <v>1824</v>
      </c>
      <c r="G128" s="11">
        <v>37</v>
      </c>
      <c r="H128" s="11">
        <f>F128-G128</f>
        <v>1787</v>
      </c>
      <c r="I128" s="11">
        <v>2303</v>
      </c>
      <c r="J128" s="11">
        <v>105</v>
      </c>
      <c r="K128" s="11">
        <f>H128-I128-J128</f>
        <v>-621</v>
      </c>
      <c r="L128" s="127">
        <v>33</v>
      </c>
    </row>
    <row r="129" spans="1:12" ht="19.5" customHeight="1">
      <c r="A129" s="70" t="s">
        <v>159</v>
      </c>
      <c r="B129" s="11">
        <v>45832</v>
      </c>
      <c r="C129" s="11">
        <v>8867</v>
      </c>
      <c r="D129" s="11">
        <v>1493</v>
      </c>
      <c r="E129" s="11">
        <v>600</v>
      </c>
      <c r="F129" s="11">
        <f>B129-C129-D129-E129</f>
        <v>34872</v>
      </c>
      <c r="G129" s="11">
        <v>132</v>
      </c>
      <c r="H129" s="11">
        <f>F129-G129</f>
        <v>34740</v>
      </c>
      <c r="I129" s="11">
        <v>30316</v>
      </c>
      <c r="J129" s="11">
        <v>786</v>
      </c>
      <c r="K129" s="11">
        <f>H129-I129-J129</f>
        <v>3638</v>
      </c>
      <c r="L129" s="127">
        <v>137</v>
      </c>
    </row>
    <row r="130" spans="1:12" ht="19.5" customHeight="1">
      <c r="A130" s="70" t="s">
        <v>160</v>
      </c>
      <c r="B130" s="11">
        <v>5926</v>
      </c>
      <c r="C130" s="11">
        <v>1491</v>
      </c>
      <c r="D130" s="11">
        <v>247</v>
      </c>
      <c r="E130" s="11">
        <v>113</v>
      </c>
      <c r="F130" s="11">
        <f>B130-C130-D130-E130</f>
        <v>4075</v>
      </c>
      <c r="G130" s="11">
        <v>32</v>
      </c>
      <c r="H130" s="11">
        <f>F130-G130</f>
        <v>4043</v>
      </c>
      <c r="I130" s="11">
        <v>3529</v>
      </c>
      <c r="J130" s="11">
        <v>100</v>
      </c>
      <c r="K130" s="11">
        <f>H130-I130-J130</f>
        <v>414</v>
      </c>
      <c r="L130" s="127">
        <v>28</v>
      </c>
    </row>
    <row r="131" spans="1:12" ht="19.5" customHeight="1">
      <c r="A131" s="70" t="s">
        <v>161</v>
      </c>
      <c r="B131" s="11">
        <v>13682</v>
      </c>
      <c r="C131" s="11">
        <v>4849</v>
      </c>
      <c r="D131" s="11">
        <v>823</v>
      </c>
      <c r="E131" s="11">
        <v>72</v>
      </c>
      <c r="F131" s="11">
        <f>B131-C131-D131-E131</f>
        <v>7938</v>
      </c>
      <c r="G131" s="11">
        <v>135</v>
      </c>
      <c r="H131" s="11">
        <f>F131-G131</f>
        <v>7803</v>
      </c>
      <c r="I131" s="11">
        <v>6210</v>
      </c>
      <c r="J131" s="11">
        <v>487</v>
      </c>
      <c r="K131" s="11">
        <f>H131-I131-J131</f>
        <v>1106</v>
      </c>
      <c r="L131" s="127">
        <v>90</v>
      </c>
    </row>
    <row r="132" spans="1:12" ht="19.5" customHeight="1">
      <c r="A132" s="70" t="s">
        <v>162</v>
      </c>
      <c r="B132" s="11">
        <v>21069</v>
      </c>
      <c r="C132" s="11">
        <v>7991</v>
      </c>
      <c r="D132" s="11">
        <v>886</v>
      </c>
      <c r="E132" s="11">
        <v>75</v>
      </c>
      <c r="F132" s="11">
        <f>B132-C132-D132-E132</f>
        <v>12117</v>
      </c>
      <c r="G132" s="11">
        <v>128</v>
      </c>
      <c r="H132" s="11">
        <f>F132-G132</f>
        <v>11989</v>
      </c>
      <c r="I132" s="11">
        <v>9624</v>
      </c>
      <c r="J132" s="11">
        <v>505</v>
      </c>
      <c r="K132" s="11">
        <f>H132-I132-J132</f>
        <v>1860</v>
      </c>
      <c r="L132" s="127">
        <v>18</v>
      </c>
    </row>
    <row r="133" spans="1:12" ht="19.5" customHeight="1">
      <c r="A133" s="173" t="s">
        <v>163</v>
      </c>
      <c r="B133" s="182">
        <v>312966</v>
      </c>
      <c r="C133" s="182">
        <f t="shared" ref="C133:H133" si="41">SUM(C134:C140)</f>
        <v>91666</v>
      </c>
      <c r="D133" s="182">
        <f t="shared" si="41"/>
        <v>30155</v>
      </c>
      <c r="E133" s="182">
        <f t="shared" si="41"/>
        <v>10255</v>
      </c>
      <c r="F133" s="182">
        <f t="shared" si="41"/>
        <v>180890</v>
      </c>
      <c r="G133" s="182">
        <f t="shared" si="41"/>
        <v>1351</v>
      </c>
      <c r="H133" s="182">
        <f t="shared" si="41"/>
        <v>179539</v>
      </c>
      <c r="I133" s="182">
        <v>128864</v>
      </c>
      <c r="J133" s="182">
        <f>SUM(J134:J140)</f>
        <v>9003</v>
      </c>
      <c r="K133" s="182">
        <f>SUM(K134:K140)</f>
        <v>41672</v>
      </c>
      <c r="L133" s="190">
        <f>SUM(L134:L140)</f>
        <v>801</v>
      </c>
    </row>
    <row r="134" spans="1:12" ht="19.5" customHeight="1">
      <c r="A134" s="70" t="s">
        <v>164</v>
      </c>
      <c r="B134" s="11">
        <v>138611</v>
      </c>
      <c r="C134" s="11">
        <v>52000</v>
      </c>
      <c r="D134" s="11">
        <v>12500</v>
      </c>
      <c r="E134" s="11">
        <v>3669</v>
      </c>
      <c r="F134" s="11">
        <f>B134-C134-D134-E134</f>
        <v>70442</v>
      </c>
      <c r="G134" s="11">
        <v>216</v>
      </c>
      <c r="H134" s="11">
        <f>F134-G134</f>
        <v>70226</v>
      </c>
      <c r="I134" s="11">
        <v>46327</v>
      </c>
      <c r="J134" s="11">
        <v>1741</v>
      </c>
      <c r="K134" s="11">
        <f t="shared" ref="K134:K140" si="42">H134-I134-J134</f>
        <v>22158</v>
      </c>
      <c r="L134" s="127">
        <v>168</v>
      </c>
    </row>
    <row r="135" spans="1:12" ht="19.5" customHeight="1">
      <c r="A135" s="70" t="s">
        <v>165</v>
      </c>
      <c r="B135" s="11">
        <v>7819</v>
      </c>
      <c r="C135" s="11">
        <v>3667</v>
      </c>
      <c r="D135" s="11">
        <v>653</v>
      </c>
      <c r="E135" s="11">
        <v>839</v>
      </c>
      <c r="F135" s="11">
        <f t="shared" ref="F135:F140" si="43">B135-C135-D135-E135</f>
        <v>2660</v>
      </c>
      <c r="G135" s="11">
        <v>88</v>
      </c>
      <c r="H135" s="11">
        <f t="shared" ref="H135:H140" si="44">F135-G135</f>
        <v>2572</v>
      </c>
      <c r="I135" s="11">
        <v>3410</v>
      </c>
      <c r="J135" s="11">
        <v>338</v>
      </c>
      <c r="K135" s="11">
        <f t="shared" si="42"/>
        <v>-1176</v>
      </c>
      <c r="L135" s="127">
        <v>74</v>
      </c>
    </row>
    <row r="136" spans="1:12" ht="19.5" customHeight="1">
      <c r="A136" s="70" t="s">
        <v>166</v>
      </c>
      <c r="B136" s="11">
        <v>29097</v>
      </c>
      <c r="C136" s="11">
        <v>5904</v>
      </c>
      <c r="D136" s="11">
        <v>2946</v>
      </c>
      <c r="E136" s="11">
        <v>1151</v>
      </c>
      <c r="F136" s="11">
        <f t="shared" si="43"/>
        <v>19096</v>
      </c>
      <c r="G136" s="11">
        <v>12</v>
      </c>
      <c r="H136" s="11">
        <f t="shared" si="44"/>
        <v>19084</v>
      </c>
      <c r="I136" s="11">
        <v>16543</v>
      </c>
      <c r="J136" s="11">
        <v>1229</v>
      </c>
      <c r="K136" s="11">
        <f t="shared" si="42"/>
        <v>1312</v>
      </c>
      <c r="L136" s="127">
        <v>13</v>
      </c>
    </row>
    <row r="137" spans="1:12" ht="19.5" customHeight="1">
      <c r="A137" s="70" t="s">
        <v>167</v>
      </c>
      <c r="B137" s="11">
        <v>18669</v>
      </c>
      <c r="C137" s="11">
        <v>7417</v>
      </c>
      <c r="D137" s="11">
        <v>1627</v>
      </c>
      <c r="E137" s="11">
        <v>531</v>
      </c>
      <c r="F137" s="11">
        <f t="shared" si="43"/>
        <v>9094</v>
      </c>
      <c r="G137" s="11">
        <v>62</v>
      </c>
      <c r="H137" s="11">
        <f t="shared" si="44"/>
        <v>9032</v>
      </c>
      <c r="I137" s="11">
        <v>5391</v>
      </c>
      <c r="J137" s="11">
        <v>948</v>
      </c>
      <c r="K137" s="11">
        <f t="shared" si="42"/>
        <v>2693</v>
      </c>
      <c r="L137" s="127">
        <v>279</v>
      </c>
    </row>
    <row r="138" spans="1:12" ht="19.5" customHeight="1">
      <c r="A138" s="70" t="s">
        <v>168</v>
      </c>
      <c r="B138" s="11">
        <v>81629</v>
      </c>
      <c r="C138" s="11">
        <v>12233</v>
      </c>
      <c r="D138" s="11">
        <v>8619</v>
      </c>
      <c r="E138" s="11">
        <v>2629</v>
      </c>
      <c r="F138" s="11">
        <f t="shared" si="43"/>
        <v>58148</v>
      </c>
      <c r="G138" s="11">
        <v>45</v>
      </c>
      <c r="H138" s="11">
        <f t="shared" si="44"/>
        <v>58103</v>
      </c>
      <c r="I138" s="11">
        <v>35391</v>
      </c>
      <c r="J138" s="11">
        <v>3419</v>
      </c>
      <c r="K138" s="11">
        <f t="shared" si="42"/>
        <v>19293</v>
      </c>
      <c r="L138" s="127">
        <v>145</v>
      </c>
    </row>
    <row r="139" spans="1:12" ht="19.5" customHeight="1">
      <c r="A139" s="70" t="s">
        <v>169</v>
      </c>
      <c r="B139" s="11">
        <v>3188</v>
      </c>
      <c r="C139" s="11">
        <v>696</v>
      </c>
      <c r="D139" s="11">
        <v>123</v>
      </c>
      <c r="E139" s="11">
        <v>77</v>
      </c>
      <c r="F139" s="11">
        <f t="shared" si="43"/>
        <v>2292</v>
      </c>
      <c r="G139" s="11">
        <v>9</v>
      </c>
      <c r="H139" s="11">
        <f t="shared" si="44"/>
        <v>2283</v>
      </c>
      <c r="I139" s="11">
        <v>1914</v>
      </c>
      <c r="J139" s="11">
        <v>49</v>
      </c>
      <c r="K139" s="11">
        <f t="shared" si="42"/>
        <v>320</v>
      </c>
      <c r="L139" s="127">
        <v>22</v>
      </c>
    </row>
    <row r="140" spans="1:12" ht="19.5" customHeight="1">
      <c r="A140" s="70" t="s">
        <v>170</v>
      </c>
      <c r="B140" s="11">
        <v>33953</v>
      </c>
      <c r="C140" s="11">
        <v>9749</v>
      </c>
      <c r="D140" s="11">
        <v>3687</v>
      </c>
      <c r="E140" s="11">
        <v>1359</v>
      </c>
      <c r="F140" s="11">
        <f t="shared" si="43"/>
        <v>19158</v>
      </c>
      <c r="G140" s="11">
        <v>919</v>
      </c>
      <c r="H140" s="11">
        <f t="shared" si="44"/>
        <v>18239</v>
      </c>
      <c r="I140" s="11">
        <v>19888</v>
      </c>
      <c r="J140" s="11">
        <v>1279</v>
      </c>
      <c r="K140" s="11">
        <f t="shared" si="42"/>
        <v>-2928</v>
      </c>
      <c r="L140" s="127">
        <v>100</v>
      </c>
    </row>
    <row r="141" spans="1:12" ht="19.5" customHeight="1">
      <c r="A141" s="72" t="s">
        <v>7</v>
      </c>
      <c r="B141" s="96">
        <v>649631</v>
      </c>
      <c r="C141" s="96">
        <f t="shared" ref="C141:H141" si="45">C142</f>
        <v>145673</v>
      </c>
      <c r="D141" s="96">
        <f t="shared" si="45"/>
        <v>108345</v>
      </c>
      <c r="E141" s="96">
        <f t="shared" si="45"/>
        <v>25333</v>
      </c>
      <c r="F141" s="96">
        <f t="shared" si="45"/>
        <v>370280</v>
      </c>
      <c r="G141" s="96">
        <f t="shared" si="45"/>
        <v>1712</v>
      </c>
      <c r="H141" s="96">
        <f t="shared" si="45"/>
        <v>368568</v>
      </c>
      <c r="I141" s="96">
        <v>259647</v>
      </c>
      <c r="J141" s="96">
        <f>J142</f>
        <v>27425</v>
      </c>
      <c r="K141" s="96">
        <f>K142</f>
        <v>81496</v>
      </c>
      <c r="L141" s="126">
        <f>L142</f>
        <v>15385</v>
      </c>
    </row>
    <row r="142" spans="1:12" ht="19.5" customHeight="1">
      <c r="A142" s="173" t="s">
        <v>172</v>
      </c>
      <c r="B142" s="182">
        <v>649631</v>
      </c>
      <c r="C142" s="182">
        <f t="shared" ref="C142:H142" si="46">SUM(C143:C152)</f>
        <v>145673</v>
      </c>
      <c r="D142" s="182">
        <f t="shared" si="46"/>
        <v>108345</v>
      </c>
      <c r="E142" s="182">
        <f t="shared" si="46"/>
        <v>25333</v>
      </c>
      <c r="F142" s="182">
        <f t="shared" si="46"/>
        <v>370280</v>
      </c>
      <c r="G142" s="182">
        <f t="shared" si="46"/>
        <v>1712</v>
      </c>
      <c r="H142" s="182">
        <f t="shared" si="46"/>
        <v>368568</v>
      </c>
      <c r="I142" s="182">
        <v>259647</v>
      </c>
      <c r="J142" s="182">
        <f>SUM(J143:J152)</f>
        <v>27425</v>
      </c>
      <c r="K142" s="182">
        <f>SUM(K143:K152)</f>
        <v>81496</v>
      </c>
      <c r="L142" s="190">
        <f>SUM(L143:L152)</f>
        <v>15385</v>
      </c>
    </row>
    <row r="143" spans="1:12" ht="19.5" customHeight="1">
      <c r="A143" s="70" t="s">
        <v>174</v>
      </c>
      <c r="B143" s="11">
        <v>37889</v>
      </c>
      <c r="C143" s="11">
        <v>5861</v>
      </c>
      <c r="D143" s="11">
        <v>1556</v>
      </c>
      <c r="E143" s="11">
        <v>1975</v>
      </c>
      <c r="F143" s="11">
        <f>+B143-C143-D143-E143</f>
        <v>28497</v>
      </c>
      <c r="G143" s="11">
        <v>182</v>
      </c>
      <c r="H143" s="11">
        <f>F143-G143</f>
        <v>28315</v>
      </c>
      <c r="I143" s="11">
        <v>24848</v>
      </c>
      <c r="J143" s="11">
        <v>1509</v>
      </c>
      <c r="K143" s="11">
        <f t="shared" ref="K143:K152" si="47">H143-I143-J143</f>
        <v>1958</v>
      </c>
      <c r="L143" s="127">
        <v>363</v>
      </c>
    </row>
    <row r="144" spans="1:12" ht="19.5" customHeight="1">
      <c r="A144" s="70" t="s">
        <v>175</v>
      </c>
      <c r="B144" s="11">
        <v>14939</v>
      </c>
      <c r="C144" s="11">
        <v>1283</v>
      </c>
      <c r="D144" s="11">
        <v>421</v>
      </c>
      <c r="E144" s="11">
        <v>439</v>
      </c>
      <c r="F144" s="11">
        <f t="shared" ref="F144:F150" si="48">+B144-C144-D144-E144</f>
        <v>12796</v>
      </c>
      <c r="G144" s="11">
        <v>21</v>
      </c>
      <c r="H144" s="11">
        <f t="shared" ref="H144:H150" si="49">F144-G144</f>
        <v>12775</v>
      </c>
      <c r="I144" s="11">
        <v>10917</v>
      </c>
      <c r="J144" s="11">
        <v>778</v>
      </c>
      <c r="K144" s="11">
        <f t="shared" si="47"/>
        <v>1080</v>
      </c>
      <c r="L144" s="127">
        <v>543</v>
      </c>
    </row>
    <row r="145" spans="1:12" ht="19.5" customHeight="1">
      <c r="A145" s="70" t="s">
        <v>176</v>
      </c>
      <c r="B145" s="11">
        <v>109598</v>
      </c>
      <c r="C145" s="11">
        <v>10649</v>
      </c>
      <c r="D145" s="11">
        <v>4576</v>
      </c>
      <c r="E145" s="11">
        <v>4487</v>
      </c>
      <c r="F145" s="11">
        <f t="shared" si="48"/>
        <v>89886</v>
      </c>
      <c r="G145" s="11">
        <v>185</v>
      </c>
      <c r="H145" s="11">
        <f t="shared" si="49"/>
        <v>89701</v>
      </c>
      <c r="I145" s="11">
        <v>64684</v>
      </c>
      <c r="J145" s="11">
        <v>5251</v>
      </c>
      <c r="K145" s="11">
        <f t="shared" si="47"/>
        <v>19766</v>
      </c>
      <c r="L145" s="127">
        <v>2249</v>
      </c>
    </row>
    <row r="146" spans="1:12" ht="19.5" customHeight="1">
      <c r="A146" s="70" t="s">
        <v>177</v>
      </c>
      <c r="B146" s="11">
        <v>272</v>
      </c>
      <c r="C146" s="11">
        <v>39</v>
      </c>
      <c r="D146" s="11">
        <v>17</v>
      </c>
      <c r="E146" s="11">
        <v>50</v>
      </c>
      <c r="F146" s="11">
        <f t="shared" si="48"/>
        <v>166</v>
      </c>
      <c r="G146" s="11">
        <v>1</v>
      </c>
      <c r="H146" s="11">
        <f t="shared" si="49"/>
        <v>165</v>
      </c>
      <c r="I146" s="11">
        <v>109</v>
      </c>
      <c r="J146" s="11">
        <v>9</v>
      </c>
      <c r="K146" s="11">
        <f t="shared" si="47"/>
        <v>47</v>
      </c>
      <c r="L146" s="127">
        <v>2</v>
      </c>
    </row>
    <row r="147" spans="1:12" ht="19.5" customHeight="1">
      <c r="A147" s="70" t="s">
        <v>178</v>
      </c>
      <c r="B147" s="11">
        <v>17684</v>
      </c>
      <c r="C147" s="11">
        <v>3036</v>
      </c>
      <c r="D147" s="11">
        <v>1444</v>
      </c>
      <c r="E147" s="11">
        <v>1555</v>
      </c>
      <c r="F147" s="11">
        <f t="shared" si="48"/>
        <v>11649</v>
      </c>
      <c r="G147" s="11">
        <v>50</v>
      </c>
      <c r="H147" s="11">
        <f t="shared" si="49"/>
        <v>11599</v>
      </c>
      <c r="I147" s="11">
        <v>7133</v>
      </c>
      <c r="J147" s="11">
        <v>709</v>
      </c>
      <c r="K147" s="11">
        <f t="shared" si="47"/>
        <v>3757</v>
      </c>
      <c r="L147" s="127">
        <v>229</v>
      </c>
    </row>
    <row r="148" spans="1:12" ht="19.5" customHeight="1">
      <c r="A148" s="70" t="s">
        <v>180</v>
      </c>
      <c r="B148" s="11">
        <v>197434</v>
      </c>
      <c r="C148" s="11">
        <v>29702</v>
      </c>
      <c r="D148" s="11">
        <v>29704</v>
      </c>
      <c r="E148" s="11">
        <v>6907</v>
      </c>
      <c r="F148" s="11">
        <f t="shared" si="48"/>
        <v>131121</v>
      </c>
      <c r="G148" s="11">
        <v>87</v>
      </c>
      <c r="H148" s="11">
        <f t="shared" si="49"/>
        <v>131034</v>
      </c>
      <c r="I148" s="11">
        <v>92965</v>
      </c>
      <c r="J148" s="11">
        <v>11367</v>
      </c>
      <c r="K148" s="11">
        <f t="shared" si="47"/>
        <v>26702</v>
      </c>
      <c r="L148" s="127">
        <v>5192</v>
      </c>
    </row>
    <row r="149" spans="1:12" ht="19.5" customHeight="1">
      <c r="A149" s="70" t="s">
        <v>181</v>
      </c>
      <c r="B149" s="11">
        <v>11568</v>
      </c>
      <c r="C149" s="11">
        <v>3446</v>
      </c>
      <c r="D149" s="11">
        <v>973</v>
      </c>
      <c r="E149" s="11">
        <v>1101</v>
      </c>
      <c r="F149" s="11">
        <f t="shared" si="48"/>
        <v>6048</v>
      </c>
      <c r="G149" s="11">
        <v>165</v>
      </c>
      <c r="H149" s="11">
        <f t="shared" si="49"/>
        <v>5883</v>
      </c>
      <c r="I149" s="11">
        <v>5495</v>
      </c>
      <c r="J149" s="11">
        <v>443</v>
      </c>
      <c r="K149" s="11">
        <f t="shared" si="47"/>
        <v>-55</v>
      </c>
      <c r="L149" s="127">
        <v>1</v>
      </c>
    </row>
    <row r="150" spans="1:12" ht="19.5" customHeight="1">
      <c r="A150" s="70" t="s">
        <v>182</v>
      </c>
      <c r="B150" s="11">
        <v>18031</v>
      </c>
      <c r="C150" s="11">
        <v>4160</v>
      </c>
      <c r="D150" s="11">
        <v>1439</v>
      </c>
      <c r="E150" s="11">
        <v>3102</v>
      </c>
      <c r="F150" s="11">
        <f t="shared" si="48"/>
        <v>9330</v>
      </c>
      <c r="G150" s="11">
        <v>186</v>
      </c>
      <c r="H150" s="11">
        <f t="shared" si="49"/>
        <v>9144</v>
      </c>
      <c r="I150" s="11">
        <v>9475</v>
      </c>
      <c r="J150" s="11">
        <v>501</v>
      </c>
      <c r="K150" s="11">
        <f t="shared" si="47"/>
        <v>-832</v>
      </c>
      <c r="L150" s="127">
        <v>434</v>
      </c>
    </row>
    <row r="151" spans="1:12" ht="19.5" customHeight="1">
      <c r="A151" s="70" t="s">
        <v>838</v>
      </c>
      <c r="B151" s="11">
        <v>104543</v>
      </c>
      <c r="C151" s="11">
        <v>21828</v>
      </c>
      <c r="D151" s="11">
        <v>45123</v>
      </c>
      <c r="E151" s="11">
        <v>1055</v>
      </c>
      <c r="F151" s="11">
        <f t="shared" ref="F151" si="50">+B151-C151-D151-E151</f>
        <v>36537</v>
      </c>
      <c r="G151" s="11">
        <v>226</v>
      </c>
      <c r="H151" s="11">
        <f t="shared" ref="H151" si="51">F151-G151</f>
        <v>36311</v>
      </c>
      <c r="I151" s="11">
        <v>8060</v>
      </c>
      <c r="J151" s="11">
        <v>3054</v>
      </c>
      <c r="K151" s="11">
        <f t="shared" ref="K151" si="52">H151-I151-J151</f>
        <v>25197</v>
      </c>
      <c r="L151" s="127">
        <v>5091</v>
      </c>
    </row>
    <row r="152" spans="1:12" ht="19.5" customHeight="1">
      <c r="A152" s="70" t="s">
        <v>184</v>
      </c>
      <c r="B152" s="11">
        <v>137673</v>
      </c>
      <c r="C152" s="11">
        <v>65669</v>
      </c>
      <c r="D152" s="11">
        <v>23092</v>
      </c>
      <c r="E152" s="11">
        <v>4662</v>
      </c>
      <c r="F152" s="11">
        <f t="shared" ref="F152" si="53">+B152-C152-D152-E152</f>
        <v>44250</v>
      </c>
      <c r="G152" s="11">
        <v>609</v>
      </c>
      <c r="H152" s="11">
        <f t="shared" ref="H152" si="54">F152-G152</f>
        <v>43641</v>
      </c>
      <c r="I152" s="11">
        <v>35961</v>
      </c>
      <c r="J152" s="11">
        <v>3804</v>
      </c>
      <c r="K152" s="11">
        <f t="shared" si="47"/>
        <v>3876</v>
      </c>
      <c r="L152" s="127">
        <v>1281</v>
      </c>
    </row>
    <row r="153" spans="1:12" ht="19.5" customHeight="1">
      <c r="A153" s="72" t="s">
        <v>8</v>
      </c>
      <c r="B153" s="96">
        <v>1015203</v>
      </c>
      <c r="C153" s="96">
        <f t="shared" ref="C153:H153" si="55">C154+C160+C164</f>
        <v>298650</v>
      </c>
      <c r="D153" s="96">
        <f t="shared" si="55"/>
        <v>41089</v>
      </c>
      <c r="E153" s="96">
        <f t="shared" si="55"/>
        <v>31765</v>
      </c>
      <c r="F153" s="96">
        <f t="shared" si="55"/>
        <v>643699</v>
      </c>
      <c r="G153" s="96">
        <f t="shared" si="55"/>
        <v>2258</v>
      </c>
      <c r="H153" s="96">
        <f t="shared" si="55"/>
        <v>641441</v>
      </c>
      <c r="I153" s="96">
        <v>371383</v>
      </c>
      <c r="J153" s="96">
        <f>J154+J160+J164</f>
        <v>33095</v>
      </c>
      <c r="K153" s="96">
        <f>K154+K160+K164</f>
        <v>236963</v>
      </c>
      <c r="L153" s="126">
        <f>L154+L160+L164</f>
        <v>6822</v>
      </c>
    </row>
    <row r="154" spans="1:12" ht="19.5" customHeight="1">
      <c r="A154" s="173" t="s">
        <v>186</v>
      </c>
      <c r="B154" s="182">
        <v>903593</v>
      </c>
      <c r="C154" s="182">
        <f t="shared" ref="C154:H154" si="56">SUM(C155:C159)</f>
        <v>262944</v>
      </c>
      <c r="D154" s="182">
        <f t="shared" si="56"/>
        <v>37116</v>
      </c>
      <c r="E154" s="182">
        <f t="shared" si="56"/>
        <v>29213</v>
      </c>
      <c r="F154" s="182">
        <f t="shared" si="56"/>
        <v>574320</v>
      </c>
      <c r="G154" s="182">
        <f t="shared" si="56"/>
        <v>2023</v>
      </c>
      <c r="H154" s="182">
        <f t="shared" si="56"/>
        <v>572297</v>
      </c>
      <c r="I154" s="182">
        <v>310780</v>
      </c>
      <c r="J154" s="182">
        <f>SUM(J155:J159)</f>
        <v>29325</v>
      </c>
      <c r="K154" s="182">
        <f>SUM(K155:K159)</f>
        <v>232192</v>
      </c>
      <c r="L154" s="190">
        <f>SUM(L155:L159)</f>
        <v>6185</v>
      </c>
    </row>
    <row r="155" spans="1:12" ht="19.5" customHeight="1">
      <c r="A155" s="70" t="s">
        <v>187</v>
      </c>
      <c r="B155" s="11">
        <v>339775</v>
      </c>
      <c r="C155" s="11">
        <v>128236</v>
      </c>
      <c r="D155" s="11">
        <v>8831</v>
      </c>
      <c r="E155" s="11">
        <v>13149</v>
      </c>
      <c r="F155" s="11">
        <f>B155-C155-D155-E155</f>
        <v>189559</v>
      </c>
      <c r="G155" s="11">
        <v>530</v>
      </c>
      <c r="H155" s="11">
        <f>F155-G155</f>
        <v>189029</v>
      </c>
      <c r="I155" s="11">
        <v>104145</v>
      </c>
      <c r="J155" s="11">
        <v>13145</v>
      </c>
      <c r="K155" s="11">
        <f>H155-I155-J155</f>
        <v>71739</v>
      </c>
      <c r="L155" s="127">
        <v>3612</v>
      </c>
    </row>
    <row r="156" spans="1:12" ht="19.5" customHeight="1">
      <c r="A156" s="70" t="s">
        <v>188</v>
      </c>
      <c r="B156" s="11">
        <v>69667</v>
      </c>
      <c r="C156" s="11">
        <v>5738</v>
      </c>
      <c r="D156" s="11">
        <v>2886</v>
      </c>
      <c r="E156" s="11">
        <v>2601</v>
      </c>
      <c r="F156" s="11">
        <f>B156-C156-D156-E156</f>
        <v>58442</v>
      </c>
      <c r="G156" s="11">
        <v>136</v>
      </c>
      <c r="H156" s="11">
        <f>F156-G156</f>
        <v>58306</v>
      </c>
      <c r="I156" s="11">
        <v>26162</v>
      </c>
      <c r="J156" s="11">
        <v>906</v>
      </c>
      <c r="K156" s="11">
        <f>H156-I156-J156</f>
        <v>31238</v>
      </c>
      <c r="L156" s="127">
        <v>25</v>
      </c>
    </row>
    <row r="157" spans="1:12" ht="19.5" customHeight="1">
      <c r="A157" s="70" t="s">
        <v>189</v>
      </c>
      <c r="B157" s="11">
        <v>208283</v>
      </c>
      <c r="C157" s="11">
        <v>37989</v>
      </c>
      <c r="D157" s="11">
        <v>10619</v>
      </c>
      <c r="E157" s="11">
        <v>6881</v>
      </c>
      <c r="F157" s="11">
        <f>B157-C157-D157-E157</f>
        <v>152794</v>
      </c>
      <c r="G157" s="11">
        <v>508</v>
      </c>
      <c r="H157" s="11">
        <f>F157-G157</f>
        <v>152286</v>
      </c>
      <c r="I157" s="11">
        <v>71118</v>
      </c>
      <c r="J157" s="11">
        <v>4721</v>
      </c>
      <c r="K157" s="11">
        <f>H157-I157-J157</f>
        <v>76447</v>
      </c>
      <c r="L157" s="127">
        <v>737</v>
      </c>
    </row>
    <row r="158" spans="1:12" ht="19.5" customHeight="1">
      <c r="A158" s="70" t="s">
        <v>190</v>
      </c>
      <c r="B158" s="11">
        <v>70619</v>
      </c>
      <c r="C158" s="11">
        <v>21450</v>
      </c>
      <c r="D158" s="11">
        <v>2867</v>
      </c>
      <c r="E158" s="11">
        <v>964</v>
      </c>
      <c r="F158" s="11">
        <f>B158-C158-D158-E158</f>
        <v>45338</v>
      </c>
      <c r="G158" s="11">
        <v>149</v>
      </c>
      <c r="H158" s="11">
        <f>F158-G158</f>
        <v>45189</v>
      </c>
      <c r="I158" s="11">
        <v>32223</v>
      </c>
      <c r="J158" s="11">
        <v>1787</v>
      </c>
      <c r="K158" s="11">
        <f>H158-I158-J158</f>
        <v>11179</v>
      </c>
      <c r="L158" s="127">
        <v>95</v>
      </c>
    </row>
    <row r="159" spans="1:12" ht="19.5" customHeight="1">
      <c r="A159" s="70" t="s">
        <v>191</v>
      </c>
      <c r="B159" s="11">
        <v>215249</v>
      </c>
      <c r="C159" s="11">
        <v>69531</v>
      </c>
      <c r="D159" s="11">
        <v>11913</v>
      </c>
      <c r="E159" s="11">
        <v>5618</v>
      </c>
      <c r="F159" s="11">
        <f>B159-C159-D159-E159</f>
        <v>128187</v>
      </c>
      <c r="G159" s="11">
        <v>700</v>
      </c>
      <c r="H159" s="11">
        <f>F159-G159</f>
        <v>127487</v>
      </c>
      <c r="I159" s="11">
        <v>77132</v>
      </c>
      <c r="J159" s="11">
        <v>8766</v>
      </c>
      <c r="K159" s="11">
        <f>H159-I159-J159</f>
        <v>41589</v>
      </c>
      <c r="L159" s="127">
        <v>1716</v>
      </c>
    </row>
    <row r="160" spans="1:12" ht="19.5" customHeight="1">
      <c r="A160" s="173" t="s">
        <v>192</v>
      </c>
      <c r="B160" s="182">
        <v>56747</v>
      </c>
      <c r="C160" s="182">
        <f t="shared" ref="C160:H160" si="57">SUM(C161:C163)</f>
        <v>16233</v>
      </c>
      <c r="D160" s="182">
        <f t="shared" si="57"/>
        <v>1545</v>
      </c>
      <c r="E160" s="182">
        <f t="shared" si="57"/>
        <v>1053</v>
      </c>
      <c r="F160" s="182">
        <f t="shared" si="57"/>
        <v>37916</v>
      </c>
      <c r="G160" s="182">
        <f t="shared" si="57"/>
        <v>105</v>
      </c>
      <c r="H160" s="182">
        <f t="shared" si="57"/>
        <v>37811</v>
      </c>
      <c r="I160" s="182">
        <v>31633</v>
      </c>
      <c r="J160" s="182">
        <f>SUM(J161:J163)</f>
        <v>2528</v>
      </c>
      <c r="K160" s="182">
        <f>SUM(K161:K163)</f>
        <v>3650</v>
      </c>
      <c r="L160" s="190">
        <f>SUM(L161:L163)</f>
        <v>592</v>
      </c>
    </row>
    <row r="161" spans="1:12" ht="19.5" customHeight="1">
      <c r="A161" s="70" t="s">
        <v>193</v>
      </c>
      <c r="B161" s="11">
        <v>3713</v>
      </c>
      <c r="C161" s="11">
        <v>1158</v>
      </c>
      <c r="D161" s="11">
        <v>83</v>
      </c>
      <c r="E161" s="11">
        <v>67</v>
      </c>
      <c r="F161" s="11">
        <f>B161-C161-D161-E161</f>
        <v>2405</v>
      </c>
      <c r="G161" s="11">
        <v>10</v>
      </c>
      <c r="H161" s="11">
        <f>F161-G161</f>
        <v>2395</v>
      </c>
      <c r="I161" s="11">
        <v>1101</v>
      </c>
      <c r="J161" s="11">
        <v>21</v>
      </c>
      <c r="K161" s="11">
        <f>H161-I161-J161</f>
        <v>1273</v>
      </c>
      <c r="L161" s="127">
        <v>0</v>
      </c>
    </row>
    <row r="162" spans="1:12" ht="19.5" customHeight="1">
      <c r="A162" s="70" t="s">
        <v>839</v>
      </c>
      <c r="B162" s="11">
        <v>17724</v>
      </c>
      <c r="C162" s="11">
        <v>5151</v>
      </c>
      <c r="D162" s="11">
        <v>457</v>
      </c>
      <c r="E162" s="11">
        <v>223</v>
      </c>
      <c r="F162" s="11">
        <f>B162-C162-D162-E162</f>
        <v>11893</v>
      </c>
      <c r="G162" s="11">
        <v>30</v>
      </c>
      <c r="H162" s="11">
        <f>F162-G162</f>
        <v>11863</v>
      </c>
      <c r="I162" s="11">
        <v>11204</v>
      </c>
      <c r="J162" s="11">
        <v>674</v>
      </c>
      <c r="K162" s="11">
        <f>H162-I162-J162</f>
        <v>-15</v>
      </c>
      <c r="L162" s="127">
        <v>15</v>
      </c>
    </row>
    <row r="163" spans="1:12" ht="19.5" customHeight="1">
      <c r="A163" s="70" t="s">
        <v>195</v>
      </c>
      <c r="B163" s="11">
        <v>35310</v>
      </c>
      <c r="C163" s="11">
        <v>9924</v>
      </c>
      <c r="D163" s="11">
        <v>1005</v>
      </c>
      <c r="E163" s="11">
        <v>763</v>
      </c>
      <c r="F163" s="11">
        <f>B163-C163-D163-E163</f>
        <v>23618</v>
      </c>
      <c r="G163" s="11">
        <v>65</v>
      </c>
      <c r="H163" s="11">
        <f>F163-G163</f>
        <v>23553</v>
      </c>
      <c r="I163" s="11">
        <v>19328</v>
      </c>
      <c r="J163" s="11">
        <v>1833</v>
      </c>
      <c r="K163" s="11">
        <f>H163-I163-J163</f>
        <v>2392</v>
      </c>
      <c r="L163" s="127">
        <v>577</v>
      </c>
    </row>
    <row r="164" spans="1:12" ht="19.5" customHeight="1">
      <c r="A164" s="173" t="s">
        <v>197</v>
      </c>
      <c r="B164" s="182">
        <v>54863</v>
      </c>
      <c r="C164" s="182">
        <f t="shared" ref="C164:H164" si="58">SUM(C165:C167)</f>
        <v>19473</v>
      </c>
      <c r="D164" s="182">
        <f t="shared" si="58"/>
        <v>2428</v>
      </c>
      <c r="E164" s="182">
        <f t="shared" si="58"/>
        <v>1499</v>
      </c>
      <c r="F164" s="182">
        <f t="shared" si="58"/>
        <v>31463</v>
      </c>
      <c r="G164" s="182">
        <f t="shared" si="58"/>
        <v>130</v>
      </c>
      <c r="H164" s="182">
        <f t="shared" si="58"/>
        <v>31333</v>
      </c>
      <c r="I164" s="182">
        <v>28970</v>
      </c>
      <c r="J164" s="182">
        <f>SUM(J165:J167)</f>
        <v>1242</v>
      </c>
      <c r="K164" s="182">
        <f>SUM(K165:K167)</f>
        <v>1121</v>
      </c>
      <c r="L164" s="190">
        <f>SUM(L165:L167)</f>
        <v>45</v>
      </c>
    </row>
    <row r="165" spans="1:12" ht="19.5" customHeight="1">
      <c r="A165" s="70" t="s">
        <v>198</v>
      </c>
      <c r="B165" s="11">
        <v>6814</v>
      </c>
      <c r="C165" s="11">
        <v>1271</v>
      </c>
      <c r="D165" s="11">
        <v>365</v>
      </c>
      <c r="E165" s="11">
        <v>120</v>
      </c>
      <c r="F165" s="11">
        <f>B165-C165-D165-E165</f>
        <v>5058</v>
      </c>
      <c r="G165" s="11">
        <v>18</v>
      </c>
      <c r="H165" s="11">
        <f>F165-G165</f>
        <v>5040</v>
      </c>
      <c r="I165" s="11">
        <v>4776</v>
      </c>
      <c r="J165" s="11">
        <v>254</v>
      </c>
      <c r="K165" s="11">
        <f>H165-I165-J165</f>
        <v>10</v>
      </c>
      <c r="L165" s="127">
        <v>11</v>
      </c>
    </row>
    <row r="166" spans="1:12" ht="19.5" customHeight="1">
      <c r="A166" s="70" t="s">
        <v>199</v>
      </c>
      <c r="B166" s="11">
        <v>13401</v>
      </c>
      <c r="C166" s="11">
        <v>2249</v>
      </c>
      <c r="D166" s="11">
        <v>435</v>
      </c>
      <c r="E166" s="11">
        <v>807</v>
      </c>
      <c r="F166" s="11">
        <f>B166-C166-D166-E166</f>
        <v>9910</v>
      </c>
      <c r="G166" s="11">
        <v>71</v>
      </c>
      <c r="H166" s="11">
        <f>F166-G166</f>
        <v>9839</v>
      </c>
      <c r="I166" s="11">
        <v>8329</v>
      </c>
      <c r="J166" s="11">
        <v>406</v>
      </c>
      <c r="K166" s="11">
        <f>H166-I166-J166</f>
        <v>1104</v>
      </c>
      <c r="L166" s="127">
        <v>15</v>
      </c>
    </row>
    <row r="167" spans="1:12" ht="19.5" customHeight="1">
      <c r="A167" s="70" t="s">
        <v>200</v>
      </c>
      <c r="B167" s="11">
        <v>34648</v>
      </c>
      <c r="C167" s="11">
        <v>15953</v>
      </c>
      <c r="D167" s="11">
        <v>1628</v>
      </c>
      <c r="E167" s="11">
        <v>572</v>
      </c>
      <c r="F167" s="11">
        <f>B167-C167-D167-E167</f>
        <v>16495</v>
      </c>
      <c r="G167" s="11">
        <v>41</v>
      </c>
      <c r="H167" s="11">
        <f>F167-G167</f>
        <v>16454</v>
      </c>
      <c r="I167" s="11">
        <v>15865</v>
      </c>
      <c r="J167" s="11">
        <v>582</v>
      </c>
      <c r="K167" s="11">
        <f>H167-I167-J167</f>
        <v>7</v>
      </c>
      <c r="L167" s="127">
        <v>19</v>
      </c>
    </row>
    <row r="168" spans="1:12" ht="19.5" customHeight="1">
      <c r="A168" s="72" t="s">
        <v>9</v>
      </c>
      <c r="B168" s="96">
        <v>463146</v>
      </c>
      <c r="C168" s="96">
        <f t="shared" ref="C168:L168" si="59">C169+C174+C178+C180</f>
        <v>178145</v>
      </c>
      <c r="D168" s="96">
        <f t="shared" si="59"/>
        <v>47990</v>
      </c>
      <c r="E168" s="96">
        <f t="shared" si="59"/>
        <v>21335</v>
      </c>
      <c r="F168" s="96">
        <f t="shared" si="59"/>
        <v>215676</v>
      </c>
      <c r="G168" s="96">
        <f t="shared" si="59"/>
        <v>23010</v>
      </c>
      <c r="H168" s="96">
        <f t="shared" si="59"/>
        <v>192666</v>
      </c>
      <c r="I168" s="96">
        <v>143448</v>
      </c>
      <c r="J168" s="96">
        <f t="shared" si="59"/>
        <v>29031</v>
      </c>
      <c r="K168" s="96">
        <f t="shared" si="59"/>
        <v>20187</v>
      </c>
      <c r="L168" s="126">
        <f t="shared" si="59"/>
        <v>19736</v>
      </c>
    </row>
    <row r="169" spans="1:12" ht="19.5" customHeight="1">
      <c r="A169" s="173" t="s">
        <v>201</v>
      </c>
      <c r="B169" s="182">
        <v>24285</v>
      </c>
      <c r="C169" s="182">
        <f t="shared" ref="C169:H169" si="60">SUM(C170:C173)</f>
        <v>10769</v>
      </c>
      <c r="D169" s="182">
        <f t="shared" si="60"/>
        <v>1523</v>
      </c>
      <c r="E169" s="182">
        <f t="shared" si="60"/>
        <v>938</v>
      </c>
      <c r="F169" s="182">
        <f t="shared" si="60"/>
        <v>11055</v>
      </c>
      <c r="G169" s="182">
        <f t="shared" si="60"/>
        <v>167</v>
      </c>
      <c r="H169" s="182">
        <f t="shared" si="60"/>
        <v>10888</v>
      </c>
      <c r="I169" s="182">
        <v>10288</v>
      </c>
      <c r="J169" s="182">
        <f>SUM(J170:J173)</f>
        <v>987</v>
      </c>
      <c r="K169" s="182">
        <f>SUM(K170:K173)</f>
        <v>-387</v>
      </c>
      <c r="L169" s="190">
        <f>SUM(L170:L173)</f>
        <v>224</v>
      </c>
    </row>
    <row r="170" spans="1:12" ht="19.5" customHeight="1">
      <c r="A170" s="70" t="s">
        <v>202</v>
      </c>
      <c r="B170" s="11">
        <v>12664</v>
      </c>
      <c r="C170" s="11">
        <v>6223</v>
      </c>
      <c r="D170" s="11">
        <v>660</v>
      </c>
      <c r="E170" s="11">
        <v>457</v>
      </c>
      <c r="F170" s="11">
        <f>B170-C170-D170-E170</f>
        <v>5324</v>
      </c>
      <c r="G170" s="11">
        <v>86</v>
      </c>
      <c r="H170" s="11">
        <f>F170-G170</f>
        <v>5238</v>
      </c>
      <c r="I170" s="11">
        <v>5222</v>
      </c>
      <c r="J170" s="11">
        <v>446</v>
      </c>
      <c r="K170" s="11">
        <f>H170-I170-J170</f>
        <v>-430</v>
      </c>
      <c r="L170" s="127">
        <v>161</v>
      </c>
    </row>
    <row r="171" spans="1:12" ht="19.5" customHeight="1">
      <c r="A171" s="70" t="s">
        <v>203</v>
      </c>
      <c r="B171" s="11">
        <v>4668</v>
      </c>
      <c r="C171" s="11">
        <v>1949</v>
      </c>
      <c r="D171" s="11">
        <v>371</v>
      </c>
      <c r="E171" s="11">
        <v>108</v>
      </c>
      <c r="F171" s="11">
        <f>B171-C171-D171-E171</f>
        <v>2240</v>
      </c>
      <c r="G171" s="11">
        <v>32</v>
      </c>
      <c r="H171" s="11">
        <f>F171-G171</f>
        <v>2208</v>
      </c>
      <c r="I171" s="11">
        <v>2030</v>
      </c>
      <c r="J171" s="11">
        <v>310</v>
      </c>
      <c r="K171" s="11">
        <f>H171-I171-J171</f>
        <v>-132</v>
      </c>
      <c r="L171" s="127">
        <v>13</v>
      </c>
    </row>
    <row r="172" spans="1:12" ht="19.5" customHeight="1">
      <c r="A172" s="70" t="s">
        <v>204</v>
      </c>
      <c r="B172" s="11">
        <v>6351</v>
      </c>
      <c r="C172" s="11">
        <v>2302</v>
      </c>
      <c r="D172" s="11">
        <v>469</v>
      </c>
      <c r="E172" s="11">
        <v>251</v>
      </c>
      <c r="F172" s="11">
        <f>B172-C172-D172-E172</f>
        <v>3329</v>
      </c>
      <c r="G172" s="11">
        <v>41</v>
      </c>
      <c r="H172" s="11">
        <f>F172-G172</f>
        <v>3288</v>
      </c>
      <c r="I172" s="11">
        <v>2948</v>
      </c>
      <c r="J172" s="11">
        <v>209</v>
      </c>
      <c r="K172" s="11">
        <f>H172-I172-J172</f>
        <v>131</v>
      </c>
      <c r="L172" s="127">
        <v>50</v>
      </c>
    </row>
    <row r="173" spans="1:12" ht="19.5" customHeight="1">
      <c r="A173" s="70" t="s">
        <v>205</v>
      </c>
      <c r="B173" s="11">
        <v>602</v>
      </c>
      <c r="C173" s="11">
        <v>295</v>
      </c>
      <c r="D173" s="11">
        <v>23</v>
      </c>
      <c r="E173" s="11">
        <v>122</v>
      </c>
      <c r="F173" s="11">
        <f>B173-C173-D173-E173</f>
        <v>162</v>
      </c>
      <c r="G173" s="11">
        <v>8</v>
      </c>
      <c r="H173" s="11">
        <f>F173-G173</f>
        <v>154</v>
      </c>
      <c r="I173" s="11">
        <v>88</v>
      </c>
      <c r="J173" s="11">
        <v>22</v>
      </c>
      <c r="K173" s="11">
        <f>H173-I173-J173</f>
        <v>44</v>
      </c>
      <c r="L173" s="127">
        <v>0</v>
      </c>
    </row>
    <row r="174" spans="1:12" ht="19.5" customHeight="1">
      <c r="A174" s="173" t="s">
        <v>206</v>
      </c>
      <c r="B174" s="182">
        <v>12244</v>
      </c>
      <c r="C174" s="182">
        <f t="shared" ref="C174:L174" si="61">SUM(C175:C177)</f>
        <v>3521</v>
      </c>
      <c r="D174" s="182">
        <f t="shared" si="61"/>
        <v>1186</v>
      </c>
      <c r="E174" s="182">
        <f t="shared" si="61"/>
        <v>632</v>
      </c>
      <c r="F174" s="182">
        <f t="shared" si="61"/>
        <v>6905</v>
      </c>
      <c r="G174" s="182">
        <f t="shared" si="61"/>
        <v>20</v>
      </c>
      <c r="H174" s="182">
        <f t="shared" si="61"/>
        <v>6885</v>
      </c>
      <c r="I174" s="182">
        <v>4575</v>
      </c>
      <c r="J174" s="182">
        <f t="shared" si="61"/>
        <v>1796</v>
      </c>
      <c r="K174" s="182">
        <f t="shared" si="61"/>
        <v>514</v>
      </c>
      <c r="L174" s="190">
        <f t="shared" si="61"/>
        <v>170</v>
      </c>
    </row>
    <row r="175" spans="1:12" ht="19.5" customHeight="1">
      <c r="A175" s="70" t="s">
        <v>207</v>
      </c>
      <c r="B175" s="11">
        <v>8061</v>
      </c>
      <c r="C175" s="11">
        <v>2415</v>
      </c>
      <c r="D175" s="11">
        <v>886</v>
      </c>
      <c r="E175" s="11">
        <v>496</v>
      </c>
      <c r="F175" s="11">
        <f>B175-C175-D175-E175</f>
        <v>4264</v>
      </c>
      <c r="G175" s="11">
        <v>5</v>
      </c>
      <c r="H175" s="11">
        <f>F175-G175</f>
        <v>4259</v>
      </c>
      <c r="I175" s="11">
        <v>2761</v>
      </c>
      <c r="J175" s="11">
        <v>1501</v>
      </c>
      <c r="K175" s="11">
        <f>H175-I175-J175</f>
        <v>-3</v>
      </c>
      <c r="L175" s="127">
        <v>0</v>
      </c>
    </row>
    <row r="176" spans="1:12" ht="19.5" customHeight="1">
      <c r="A176" s="70" t="s">
        <v>784</v>
      </c>
      <c r="B176" s="11">
        <v>1424</v>
      </c>
      <c r="C176" s="11">
        <v>189</v>
      </c>
      <c r="D176" s="11">
        <v>165</v>
      </c>
      <c r="E176" s="11">
        <v>125</v>
      </c>
      <c r="F176" s="11">
        <f>B176-C176-D176-E176</f>
        <v>945</v>
      </c>
      <c r="G176" s="11">
        <v>6</v>
      </c>
      <c r="H176" s="11">
        <f>F176-G176</f>
        <v>939</v>
      </c>
      <c r="I176" s="11">
        <v>1244</v>
      </c>
      <c r="J176" s="11">
        <v>88</v>
      </c>
      <c r="K176" s="11">
        <f>H176-I176-J176</f>
        <v>-393</v>
      </c>
      <c r="L176" s="127">
        <v>8</v>
      </c>
    </row>
    <row r="177" spans="1:12" ht="19.5" customHeight="1">
      <c r="A177" s="70" t="s">
        <v>210</v>
      </c>
      <c r="B177" s="11">
        <v>2759</v>
      </c>
      <c r="C177" s="11">
        <v>917</v>
      </c>
      <c r="D177" s="11">
        <v>135</v>
      </c>
      <c r="E177" s="11">
        <v>11</v>
      </c>
      <c r="F177" s="11">
        <f>B177-C177-D177-E177</f>
        <v>1696</v>
      </c>
      <c r="G177" s="11">
        <v>9</v>
      </c>
      <c r="H177" s="11">
        <f>F177-G177</f>
        <v>1687</v>
      </c>
      <c r="I177" s="11">
        <v>570</v>
      </c>
      <c r="J177" s="11">
        <v>207</v>
      </c>
      <c r="K177" s="11">
        <f>H177-I177-J177</f>
        <v>910</v>
      </c>
      <c r="L177" s="127">
        <v>162</v>
      </c>
    </row>
    <row r="178" spans="1:12" ht="19.5" customHeight="1">
      <c r="A178" s="173" t="s">
        <v>211</v>
      </c>
      <c r="B178" s="182">
        <v>224444</v>
      </c>
      <c r="C178" s="182">
        <f t="shared" ref="C178:H178" si="62">C179</f>
        <v>85961</v>
      </c>
      <c r="D178" s="182">
        <f t="shared" si="62"/>
        <v>24149</v>
      </c>
      <c r="E178" s="182">
        <f t="shared" si="62"/>
        <v>7910</v>
      </c>
      <c r="F178" s="182">
        <f t="shared" si="62"/>
        <v>106424</v>
      </c>
      <c r="G178" s="182">
        <f t="shared" si="62"/>
        <v>19601</v>
      </c>
      <c r="H178" s="182">
        <f t="shared" si="62"/>
        <v>86823</v>
      </c>
      <c r="I178" s="182">
        <v>42107</v>
      </c>
      <c r="J178" s="182">
        <f>J179</f>
        <v>11600</v>
      </c>
      <c r="K178" s="182">
        <f>K179</f>
        <v>33116</v>
      </c>
      <c r="L178" s="190">
        <f>L179</f>
        <v>15731</v>
      </c>
    </row>
    <row r="179" spans="1:12" ht="19.5" customHeight="1">
      <c r="A179" s="70" t="s">
        <v>212</v>
      </c>
      <c r="B179" s="11">
        <v>224444</v>
      </c>
      <c r="C179" s="11">
        <v>85961</v>
      </c>
      <c r="D179" s="11">
        <v>24149</v>
      </c>
      <c r="E179" s="11">
        <v>7910</v>
      </c>
      <c r="F179" s="11">
        <f>B179-C179-D179-E179</f>
        <v>106424</v>
      </c>
      <c r="G179" s="11">
        <v>19601</v>
      </c>
      <c r="H179" s="11">
        <f>F179-G179</f>
        <v>86823</v>
      </c>
      <c r="I179" s="11">
        <v>42107</v>
      </c>
      <c r="J179" s="11">
        <v>11600</v>
      </c>
      <c r="K179" s="11">
        <f>H179-I179-J179</f>
        <v>33116</v>
      </c>
      <c r="L179" s="127">
        <v>15731</v>
      </c>
    </row>
    <row r="180" spans="1:12" ht="19.5" customHeight="1">
      <c r="A180" s="173" t="s">
        <v>213</v>
      </c>
      <c r="B180" s="182">
        <v>202173</v>
      </c>
      <c r="C180" s="182">
        <f t="shared" ref="C180:H180" si="63">SUM(C181:C186)</f>
        <v>77894</v>
      </c>
      <c r="D180" s="182">
        <f t="shared" si="63"/>
        <v>21132</v>
      </c>
      <c r="E180" s="182">
        <f t="shared" si="63"/>
        <v>11855</v>
      </c>
      <c r="F180" s="182">
        <f t="shared" si="63"/>
        <v>91292</v>
      </c>
      <c r="G180" s="182">
        <f t="shared" si="63"/>
        <v>3222</v>
      </c>
      <c r="H180" s="182">
        <f t="shared" si="63"/>
        <v>88070</v>
      </c>
      <c r="I180" s="182">
        <v>86478</v>
      </c>
      <c r="J180" s="182">
        <f>SUM(J181:J186)</f>
        <v>14648</v>
      </c>
      <c r="K180" s="182">
        <f>SUM(K181:K186)</f>
        <v>-13056</v>
      </c>
      <c r="L180" s="190">
        <f>SUM(L181:L186)</f>
        <v>3611</v>
      </c>
    </row>
    <row r="181" spans="1:12" ht="19.5" customHeight="1">
      <c r="A181" s="70" t="s">
        <v>214</v>
      </c>
      <c r="B181" s="11">
        <v>11908</v>
      </c>
      <c r="C181" s="11">
        <v>3643</v>
      </c>
      <c r="D181" s="11">
        <v>1304</v>
      </c>
      <c r="E181" s="11">
        <v>157</v>
      </c>
      <c r="F181" s="11">
        <f t="shared" ref="F181:F186" si="64">B181-C181-D181-E181</f>
        <v>6804</v>
      </c>
      <c r="G181" s="11">
        <v>51</v>
      </c>
      <c r="H181" s="11">
        <f t="shared" ref="H181:H186" si="65">F181-G181</f>
        <v>6753</v>
      </c>
      <c r="I181" s="11">
        <v>3452</v>
      </c>
      <c r="J181" s="11">
        <v>948</v>
      </c>
      <c r="K181" s="11">
        <f t="shared" ref="K181:K186" si="66">H181-I181-J181</f>
        <v>2353</v>
      </c>
      <c r="L181" s="127">
        <v>719</v>
      </c>
    </row>
    <row r="182" spans="1:12" ht="19.5" customHeight="1">
      <c r="A182" s="70" t="s">
        <v>215</v>
      </c>
      <c r="B182" s="11">
        <v>75653</v>
      </c>
      <c r="C182" s="11">
        <v>29558</v>
      </c>
      <c r="D182" s="11">
        <v>9663</v>
      </c>
      <c r="E182" s="11">
        <v>1846</v>
      </c>
      <c r="F182" s="11">
        <f t="shared" si="64"/>
        <v>34586</v>
      </c>
      <c r="G182" s="11">
        <v>230</v>
      </c>
      <c r="H182" s="11">
        <f t="shared" si="65"/>
        <v>34356</v>
      </c>
      <c r="I182" s="11">
        <v>51898</v>
      </c>
      <c r="J182" s="11">
        <v>3185</v>
      </c>
      <c r="K182" s="11">
        <f t="shared" si="66"/>
        <v>-20727</v>
      </c>
      <c r="L182" s="127">
        <v>1139</v>
      </c>
    </row>
    <row r="183" spans="1:12" ht="19.5" customHeight="1">
      <c r="A183" s="70" t="s">
        <v>216</v>
      </c>
      <c r="B183" s="11">
        <v>20856</v>
      </c>
      <c r="C183" s="11">
        <v>3261</v>
      </c>
      <c r="D183" s="11">
        <v>2742</v>
      </c>
      <c r="E183" s="11">
        <v>5584</v>
      </c>
      <c r="F183" s="11">
        <f t="shared" si="64"/>
        <v>9269</v>
      </c>
      <c r="G183" s="11">
        <v>267</v>
      </c>
      <c r="H183" s="11">
        <f t="shared" si="65"/>
        <v>9002</v>
      </c>
      <c r="I183" s="11">
        <v>8298</v>
      </c>
      <c r="J183" s="11">
        <v>2975</v>
      </c>
      <c r="K183" s="11">
        <f t="shared" si="66"/>
        <v>-2271</v>
      </c>
      <c r="L183" s="127">
        <v>845</v>
      </c>
    </row>
    <row r="184" spans="1:12" ht="19.5" customHeight="1">
      <c r="A184" s="70" t="s">
        <v>217</v>
      </c>
      <c r="B184" s="11">
        <v>47944</v>
      </c>
      <c r="C184" s="11">
        <v>27930</v>
      </c>
      <c r="D184" s="11">
        <v>4000</v>
      </c>
      <c r="E184" s="11">
        <v>1078</v>
      </c>
      <c r="F184" s="11">
        <f t="shared" si="64"/>
        <v>14936</v>
      </c>
      <c r="G184" s="11">
        <v>2183</v>
      </c>
      <c r="H184" s="11">
        <f t="shared" si="65"/>
        <v>12753</v>
      </c>
      <c r="I184" s="11">
        <v>10091</v>
      </c>
      <c r="J184" s="11">
        <v>1044</v>
      </c>
      <c r="K184" s="11">
        <f t="shared" si="66"/>
        <v>1618</v>
      </c>
      <c r="L184" s="127">
        <v>229</v>
      </c>
    </row>
    <row r="185" spans="1:12" ht="19.5" customHeight="1">
      <c r="A185" s="70" t="s">
        <v>218</v>
      </c>
      <c r="B185" s="11">
        <v>28304</v>
      </c>
      <c r="C185" s="11">
        <v>8834</v>
      </c>
      <c r="D185" s="11">
        <v>2060</v>
      </c>
      <c r="E185" s="11">
        <v>2062</v>
      </c>
      <c r="F185" s="11">
        <f t="shared" si="64"/>
        <v>15348</v>
      </c>
      <c r="G185" s="11">
        <v>94</v>
      </c>
      <c r="H185" s="11">
        <f t="shared" si="65"/>
        <v>15254</v>
      </c>
      <c r="I185" s="11">
        <v>7974</v>
      </c>
      <c r="J185" s="11">
        <v>4270</v>
      </c>
      <c r="K185" s="11">
        <f t="shared" si="66"/>
        <v>3010</v>
      </c>
      <c r="L185" s="127">
        <v>624</v>
      </c>
    </row>
    <row r="186" spans="1:12" ht="19.5" customHeight="1">
      <c r="A186" s="70" t="s">
        <v>219</v>
      </c>
      <c r="B186" s="11">
        <v>17508</v>
      </c>
      <c r="C186" s="11">
        <v>4668</v>
      </c>
      <c r="D186" s="11">
        <v>1363</v>
      </c>
      <c r="E186" s="11">
        <v>1128</v>
      </c>
      <c r="F186" s="11">
        <f t="shared" si="64"/>
        <v>10349</v>
      </c>
      <c r="G186" s="11">
        <v>397</v>
      </c>
      <c r="H186" s="11">
        <f t="shared" si="65"/>
        <v>9952</v>
      </c>
      <c r="I186" s="11">
        <v>4765</v>
      </c>
      <c r="J186" s="11">
        <v>2226</v>
      </c>
      <c r="K186" s="11">
        <f t="shared" si="66"/>
        <v>2961</v>
      </c>
      <c r="L186" s="127">
        <v>55</v>
      </c>
    </row>
    <row r="187" spans="1:12" ht="19.5" customHeight="1">
      <c r="A187" s="72" t="s">
        <v>10</v>
      </c>
      <c r="B187" s="96">
        <v>388329</v>
      </c>
      <c r="C187" s="96">
        <f t="shared" ref="C187:L187" si="67">C188+C195+C203</f>
        <v>112967</v>
      </c>
      <c r="D187" s="96">
        <f t="shared" si="67"/>
        <v>28504</v>
      </c>
      <c r="E187" s="96">
        <f t="shared" si="67"/>
        <v>20536</v>
      </c>
      <c r="F187" s="96">
        <f t="shared" si="67"/>
        <v>226322</v>
      </c>
      <c r="G187" s="96">
        <f t="shared" si="67"/>
        <v>2413</v>
      </c>
      <c r="H187" s="96">
        <f t="shared" si="67"/>
        <v>223909</v>
      </c>
      <c r="I187" s="96">
        <v>184917</v>
      </c>
      <c r="J187" s="96">
        <f t="shared" si="67"/>
        <v>26583</v>
      </c>
      <c r="K187" s="96">
        <f t="shared" si="67"/>
        <v>12409</v>
      </c>
      <c r="L187" s="126">
        <f t="shared" si="67"/>
        <v>5461</v>
      </c>
    </row>
    <row r="188" spans="1:12" ht="19.5" customHeight="1">
      <c r="A188" s="173" t="s">
        <v>220</v>
      </c>
      <c r="B188" s="182">
        <v>156820</v>
      </c>
      <c r="C188" s="182">
        <f t="shared" ref="C188:H188" si="68">SUM(C189:C194)</f>
        <v>43296</v>
      </c>
      <c r="D188" s="182">
        <f t="shared" si="68"/>
        <v>12335</v>
      </c>
      <c r="E188" s="182">
        <f t="shared" si="68"/>
        <v>2237</v>
      </c>
      <c r="F188" s="182">
        <f t="shared" si="68"/>
        <v>98952</v>
      </c>
      <c r="G188" s="182">
        <f t="shared" si="68"/>
        <v>587</v>
      </c>
      <c r="H188" s="182">
        <f t="shared" si="68"/>
        <v>98365</v>
      </c>
      <c r="I188" s="182">
        <v>77805</v>
      </c>
      <c r="J188" s="182">
        <f>SUM(J189:J194)</f>
        <v>17526</v>
      </c>
      <c r="K188" s="182">
        <f>SUM(K189:K194)</f>
        <v>3034</v>
      </c>
      <c r="L188" s="190">
        <f>SUM(L189:L194)</f>
        <v>3985</v>
      </c>
    </row>
    <row r="189" spans="1:12" ht="19.5" customHeight="1">
      <c r="A189" s="70" t="s">
        <v>221</v>
      </c>
      <c r="B189" s="11">
        <v>15884</v>
      </c>
      <c r="C189" s="11">
        <v>2402</v>
      </c>
      <c r="D189" s="11">
        <v>1507</v>
      </c>
      <c r="E189" s="11">
        <v>245</v>
      </c>
      <c r="F189" s="11">
        <f t="shared" ref="F189:F194" si="69">B189-C189-D189-E189</f>
        <v>11730</v>
      </c>
      <c r="G189" s="11">
        <v>24</v>
      </c>
      <c r="H189" s="11">
        <f t="shared" ref="H189:H194" si="70">F189-G189</f>
        <v>11706</v>
      </c>
      <c r="I189" s="11">
        <v>9407</v>
      </c>
      <c r="J189" s="11">
        <v>672</v>
      </c>
      <c r="K189" s="11">
        <f t="shared" ref="K189:K194" si="71">H189-I189-J189</f>
        <v>1627</v>
      </c>
      <c r="L189" s="127">
        <v>277</v>
      </c>
    </row>
    <row r="190" spans="1:12" ht="19.5" customHeight="1">
      <c r="A190" s="70" t="s">
        <v>222</v>
      </c>
      <c r="B190" s="11">
        <v>11374</v>
      </c>
      <c r="C190" s="11">
        <v>3756</v>
      </c>
      <c r="D190" s="11">
        <v>1432</v>
      </c>
      <c r="E190" s="11">
        <v>166</v>
      </c>
      <c r="F190" s="11">
        <f t="shared" si="69"/>
        <v>6020</v>
      </c>
      <c r="G190" s="11">
        <v>11</v>
      </c>
      <c r="H190" s="11">
        <f t="shared" si="70"/>
        <v>6009</v>
      </c>
      <c r="I190" s="11">
        <v>4210</v>
      </c>
      <c r="J190" s="11">
        <v>411</v>
      </c>
      <c r="K190" s="11">
        <f t="shared" si="71"/>
        <v>1388</v>
      </c>
      <c r="L190" s="127">
        <v>23</v>
      </c>
    </row>
    <row r="191" spans="1:12" ht="19.5" customHeight="1">
      <c r="A191" s="70" t="s">
        <v>223</v>
      </c>
      <c r="B191" s="11">
        <v>31930</v>
      </c>
      <c r="C191" s="11">
        <v>8657</v>
      </c>
      <c r="D191" s="11">
        <v>2100</v>
      </c>
      <c r="E191" s="11">
        <v>318</v>
      </c>
      <c r="F191" s="11">
        <f t="shared" si="69"/>
        <v>20855</v>
      </c>
      <c r="G191" s="11">
        <v>156</v>
      </c>
      <c r="H191" s="11">
        <f t="shared" si="70"/>
        <v>20699</v>
      </c>
      <c r="I191" s="11">
        <v>16928</v>
      </c>
      <c r="J191" s="11">
        <v>3766</v>
      </c>
      <c r="K191" s="11">
        <f t="shared" si="71"/>
        <v>5</v>
      </c>
      <c r="L191" s="127">
        <v>215</v>
      </c>
    </row>
    <row r="192" spans="1:12" ht="19.5" customHeight="1">
      <c r="A192" s="70" t="s">
        <v>224</v>
      </c>
      <c r="B192" s="11">
        <v>59985</v>
      </c>
      <c r="C192" s="11">
        <v>17259</v>
      </c>
      <c r="D192" s="11">
        <v>3409</v>
      </c>
      <c r="E192" s="11">
        <v>495</v>
      </c>
      <c r="F192" s="11">
        <f t="shared" si="69"/>
        <v>38822</v>
      </c>
      <c r="G192" s="11">
        <v>336</v>
      </c>
      <c r="H192" s="11">
        <f t="shared" si="70"/>
        <v>38486</v>
      </c>
      <c r="I192" s="11">
        <v>27142</v>
      </c>
      <c r="J192" s="11">
        <v>11335</v>
      </c>
      <c r="K192" s="11">
        <f t="shared" si="71"/>
        <v>9</v>
      </c>
      <c r="L192" s="127">
        <v>3341</v>
      </c>
    </row>
    <row r="193" spans="1:12" ht="19.5" customHeight="1">
      <c r="A193" s="70" t="s">
        <v>225</v>
      </c>
      <c r="B193" s="11">
        <v>13787</v>
      </c>
      <c r="C193" s="11">
        <v>5998</v>
      </c>
      <c r="D193" s="11">
        <v>1794</v>
      </c>
      <c r="E193" s="11">
        <v>187</v>
      </c>
      <c r="F193" s="11">
        <f t="shared" si="69"/>
        <v>5808</v>
      </c>
      <c r="G193" s="11">
        <v>30</v>
      </c>
      <c r="H193" s="11">
        <f t="shared" si="70"/>
        <v>5778</v>
      </c>
      <c r="I193" s="11">
        <v>5266</v>
      </c>
      <c r="J193" s="11">
        <v>510</v>
      </c>
      <c r="K193" s="11">
        <f t="shared" si="71"/>
        <v>2</v>
      </c>
      <c r="L193" s="127">
        <v>89</v>
      </c>
    </row>
    <row r="194" spans="1:12" ht="19.5" customHeight="1">
      <c r="A194" s="70" t="s">
        <v>226</v>
      </c>
      <c r="B194" s="11">
        <v>23860</v>
      </c>
      <c r="C194" s="11">
        <v>5224</v>
      </c>
      <c r="D194" s="11">
        <v>2093</v>
      </c>
      <c r="E194" s="11">
        <v>826</v>
      </c>
      <c r="F194" s="11">
        <f t="shared" si="69"/>
        <v>15717</v>
      </c>
      <c r="G194" s="11">
        <v>30</v>
      </c>
      <c r="H194" s="11">
        <f t="shared" si="70"/>
        <v>15687</v>
      </c>
      <c r="I194" s="11">
        <v>14852</v>
      </c>
      <c r="J194" s="11">
        <v>832</v>
      </c>
      <c r="K194" s="11">
        <f t="shared" si="71"/>
        <v>3</v>
      </c>
      <c r="L194" s="127">
        <v>40</v>
      </c>
    </row>
    <row r="195" spans="1:12" ht="19.5" customHeight="1">
      <c r="A195" s="173" t="s">
        <v>227</v>
      </c>
      <c r="B195" s="182">
        <v>21068</v>
      </c>
      <c r="C195" s="182">
        <f t="shared" ref="C195:L195" si="72">SUM(C196:C202)</f>
        <v>9269</v>
      </c>
      <c r="D195" s="182">
        <f t="shared" si="72"/>
        <v>1086</v>
      </c>
      <c r="E195" s="182">
        <f t="shared" si="72"/>
        <v>1085</v>
      </c>
      <c r="F195" s="182">
        <f t="shared" si="72"/>
        <v>9628</v>
      </c>
      <c r="G195" s="182">
        <f t="shared" si="72"/>
        <v>164</v>
      </c>
      <c r="H195" s="182">
        <f t="shared" si="72"/>
        <v>9464</v>
      </c>
      <c r="I195" s="182">
        <v>8105</v>
      </c>
      <c r="J195" s="182">
        <f t="shared" si="72"/>
        <v>979</v>
      </c>
      <c r="K195" s="182">
        <f t="shared" si="72"/>
        <v>380</v>
      </c>
      <c r="L195" s="190">
        <f t="shared" si="72"/>
        <v>114</v>
      </c>
    </row>
    <row r="196" spans="1:12" ht="19.5" customHeight="1">
      <c r="A196" s="70" t="s">
        <v>228</v>
      </c>
      <c r="B196" s="11">
        <v>11566</v>
      </c>
      <c r="C196" s="11">
        <v>5910</v>
      </c>
      <c r="D196" s="11">
        <v>626</v>
      </c>
      <c r="E196" s="11">
        <v>476</v>
      </c>
      <c r="F196" s="11">
        <f>B196-C196-D196-E196</f>
        <v>4554</v>
      </c>
      <c r="G196" s="11">
        <v>78</v>
      </c>
      <c r="H196" s="11">
        <f>F196-G196</f>
        <v>4476</v>
      </c>
      <c r="I196" s="11">
        <v>3227</v>
      </c>
      <c r="J196" s="11">
        <v>826</v>
      </c>
      <c r="K196" s="11">
        <f t="shared" ref="K196:K202" si="73">H196-I196-J196</f>
        <v>423</v>
      </c>
      <c r="L196" s="127">
        <v>97</v>
      </c>
    </row>
    <row r="197" spans="1:12" ht="19.5" customHeight="1">
      <c r="A197" s="70" t="s">
        <v>229</v>
      </c>
      <c r="B197" s="11">
        <v>1853</v>
      </c>
      <c r="C197" s="11">
        <v>1269</v>
      </c>
      <c r="D197" s="11">
        <v>89</v>
      </c>
      <c r="E197" s="11">
        <v>57</v>
      </c>
      <c r="F197" s="11">
        <f t="shared" ref="F197:F202" si="74">B197-C197-D197-E197</f>
        <v>438</v>
      </c>
      <c r="G197" s="11">
        <v>17</v>
      </c>
      <c r="H197" s="11">
        <f t="shared" ref="H197:H202" si="75">F197-G197</f>
        <v>421</v>
      </c>
      <c r="I197" s="11">
        <v>441</v>
      </c>
      <c r="J197" s="11">
        <v>18</v>
      </c>
      <c r="K197" s="11">
        <f t="shared" si="73"/>
        <v>-38</v>
      </c>
      <c r="L197" s="127">
        <v>6</v>
      </c>
    </row>
    <row r="198" spans="1:12" ht="19.5" customHeight="1">
      <c r="A198" s="70" t="s">
        <v>231</v>
      </c>
      <c r="B198" s="11">
        <v>1215</v>
      </c>
      <c r="C198" s="11">
        <v>222</v>
      </c>
      <c r="D198" s="11">
        <v>43</v>
      </c>
      <c r="E198" s="11">
        <v>116</v>
      </c>
      <c r="F198" s="11">
        <f t="shared" si="74"/>
        <v>834</v>
      </c>
      <c r="G198" s="11">
        <v>10</v>
      </c>
      <c r="H198" s="11">
        <f t="shared" si="75"/>
        <v>824</v>
      </c>
      <c r="I198" s="11">
        <v>792</v>
      </c>
      <c r="J198" s="11">
        <v>1</v>
      </c>
      <c r="K198" s="11">
        <f t="shared" si="73"/>
        <v>31</v>
      </c>
      <c r="L198" s="127">
        <v>4</v>
      </c>
    </row>
    <row r="199" spans="1:12" ht="19.5" customHeight="1">
      <c r="A199" s="70" t="s">
        <v>232</v>
      </c>
      <c r="B199" s="11">
        <v>4872</v>
      </c>
      <c r="C199" s="11">
        <v>1385</v>
      </c>
      <c r="D199" s="11">
        <v>229</v>
      </c>
      <c r="E199" s="11">
        <v>18</v>
      </c>
      <c r="F199" s="11">
        <f t="shared" si="74"/>
        <v>3240</v>
      </c>
      <c r="G199" s="11">
        <v>35</v>
      </c>
      <c r="H199" s="11">
        <f t="shared" si="75"/>
        <v>3205</v>
      </c>
      <c r="I199" s="11">
        <v>2673</v>
      </c>
      <c r="J199" s="11">
        <v>100</v>
      </c>
      <c r="K199" s="11">
        <f t="shared" si="73"/>
        <v>432</v>
      </c>
      <c r="L199" s="127">
        <v>5</v>
      </c>
    </row>
    <row r="200" spans="1:12" ht="19.5" customHeight="1">
      <c r="A200" s="70" t="s">
        <v>233</v>
      </c>
      <c r="B200" s="11">
        <v>198</v>
      </c>
      <c r="C200" s="11">
        <v>48</v>
      </c>
      <c r="D200" s="11">
        <v>8</v>
      </c>
      <c r="E200" s="11">
        <v>64</v>
      </c>
      <c r="F200" s="11">
        <f t="shared" si="74"/>
        <v>78</v>
      </c>
      <c r="G200" s="11">
        <v>2</v>
      </c>
      <c r="H200" s="11">
        <f t="shared" si="75"/>
        <v>76</v>
      </c>
      <c r="I200" s="11">
        <v>108</v>
      </c>
      <c r="J200" s="11">
        <v>0</v>
      </c>
      <c r="K200" s="11">
        <f t="shared" si="73"/>
        <v>-32</v>
      </c>
      <c r="L200" s="127">
        <v>0</v>
      </c>
    </row>
    <row r="201" spans="1:12" ht="19.5" customHeight="1">
      <c r="A201" s="70" t="s">
        <v>235</v>
      </c>
      <c r="B201" s="11">
        <v>675</v>
      </c>
      <c r="C201" s="11">
        <v>216</v>
      </c>
      <c r="D201" s="11">
        <v>31</v>
      </c>
      <c r="E201" s="11">
        <v>102</v>
      </c>
      <c r="F201" s="11">
        <f t="shared" si="74"/>
        <v>326</v>
      </c>
      <c r="G201" s="11">
        <v>8</v>
      </c>
      <c r="H201" s="11">
        <f t="shared" si="75"/>
        <v>318</v>
      </c>
      <c r="I201" s="11">
        <v>282</v>
      </c>
      <c r="J201" s="11">
        <v>34</v>
      </c>
      <c r="K201" s="11">
        <f t="shared" si="73"/>
        <v>2</v>
      </c>
      <c r="L201" s="127">
        <v>2</v>
      </c>
    </row>
    <row r="202" spans="1:12" ht="19.5" customHeight="1">
      <c r="A202" s="70" t="s">
        <v>236</v>
      </c>
      <c r="B202" s="11">
        <v>689</v>
      </c>
      <c r="C202" s="11">
        <v>219</v>
      </c>
      <c r="D202" s="11">
        <v>60</v>
      </c>
      <c r="E202" s="11">
        <v>252</v>
      </c>
      <c r="F202" s="11">
        <f t="shared" si="74"/>
        <v>158</v>
      </c>
      <c r="G202" s="11">
        <v>14</v>
      </c>
      <c r="H202" s="11">
        <f t="shared" si="75"/>
        <v>144</v>
      </c>
      <c r="I202" s="11">
        <v>582</v>
      </c>
      <c r="J202" s="11">
        <v>0</v>
      </c>
      <c r="K202" s="11">
        <f t="shared" si="73"/>
        <v>-438</v>
      </c>
      <c r="L202" s="127">
        <v>0</v>
      </c>
    </row>
    <row r="203" spans="1:12" ht="19.5" customHeight="1">
      <c r="A203" s="173" t="s">
        <v>237</v>
      </c>
      <c r="B203" s="182">
        <v>210441</v>
      </c>
      <c r="C203" s="182">
        <f t="shared" ref="C203:H203" si="76">SUM(C204:C208)</f>
        <v>60402</v>
      </c>
      <c r="D203" s="182">
        <f t="shared" si="76"/>
        <v>15083</v>
      </c>
      <c r="E203" s="182">
        <f t="shared" si="76"/>
        <v>17214</v>
      </c>
      <c r="F203" s="182">
        <f t="shared" si="76"/>
        <v>117742</v>
      </c>
      <c r="G203" s="182">
        <f t="shared" si="76"/>
        <v>1662</v>
      </c>
      <c r="H203" s="182">
        <f t="shared" si="76"/>
        <v>116080</v>
      </c>
      <c r="I203" s="182">
        <v>99007</v>
      </c>
      <c r="J203" s="182">
        <f>SUM(J204:J208)</f>
        <v>8078</v>
      </c>
      <c r="K203" s="182">
        <f>SUM(K204:K208)</f>
        <v>8995</v>
      </c>
      <c r="L203" s="190">
        <f>SUM(L204:L208)</f>
        <v>1362</v>
      </c>
    </row>
    <row r="204" spans="1:12" ht="19.5" customHeight="1">
      <c r="A204" s="70" t="s">
        <v>238</v>
      </c>
      <c r="B204" s="11">
        <v>20962</v>
      </c>
      <c r="C204" s="11">
        <v>7533</v>
      </c>
      <c r="D204" s="11">
        <v>1301</v>
      </c>
      <c r="E204" s="11">
        <v>609</v>
      </c>
      <c r="F204" s="11">
        <f>B204-C204-D204-E204</f>
        <v>11519</v>
      </c>
      <c r="G204" s="11">
        <v>136</v>
      </c>
      <c r="H204" s="11">
        <f>F204-G204</f>
        <v>11383</v>
      </c>
      <c r="I204" s="11">
        <v>8581</v>
      </c>
      <c r="J204" s="11">
        <v>1819</v>
      </c>
      <c r="K204" s="11">
        <f>H204-I204-J204</f>
        <v>983</v>
      </c>
      <c r="L204" s="127">
        <v>297</v>
      </c>
    </row>
    <row r="205" spans="1:12" ht="19.5" customHeight="1">
      <c r="A205" s="70" t="s">
        <v>239</v>
      </c>
      <c r="B205" s="11">
        <v>164216</v>
      </c>
      <c r="C205" s="11">
        <v>45243</v>
      </c>
      <c r="D205" s="11">
        <v>11699</v>
      </c>
      <c r="E205" s="11">
        <v>14425</v>
      </c>
      <c r="F205" s="11">
        <f>B205-C205-D205-E205</f>
        <v>92849</v>
      </c>
      <c r="G205" s="11">
        <v>1388</v>
      </c>
      <c r="H205" s="11">
        <f>F205-G205</f>
        <v>91461</v>
      </c>
      <c r="I205" s="11">
        <v>78317</v>
      </c>
      <c r="J205" s="11">
        <v>5021</v>
      </c>
      <c r="K205" s="11">
        <f>H205-I205-J205</f>
        <v>8123</v>
      </c>
      <c r="L205" s="127">
        <v>927</v>
      </c>
    </row>
    <row r="206" spans="1:12" ht="19.5" customHeight="1">
      <c r="A206" s="70" t="s">
        <v>240</v>
      </c>
      <c r="B206" s="11">
        <v>6760</v>
      </c>
      <c r="C206" s="11">
        <v>2657</v>
      </c>
      <c r="D206" s="11">
        <v>574</v>
      </c>
      <c r="E206" s="11">
        <v>217</v>
      </c>
      <c r="F206" s="11">
        <f>B206-C206-D206-E206</f>
        <v>3312</v>
      </c>
      <c r="G206" s="11">
        <v>25</v>
      </c>
      <c r="H206" s="11">
        <f>F206-G206</f>
        <v>3287</v>
      </c>
      <c r="I206" s="11">
        <v>1378</v>
      </c>
      <c r="J206" s="11">
        <v>316</v>
      </c>
      <c r="K206" s="11">
        <f>H206-I206-J206</f>
        <v>1593</v>
      </c>
      <c r="L206" s="127">
        <v>29</v>
      </c>
    </row>
    <row r="207" spans="1:12" ht="19.5" customHeight="1">
      <c r="A207" s="70" t="s">
        <v>241</v>
      </c>
      <c r="B207" s="11">
        <v>9370</v>
      </c>
      <c r="C207" s="11">
        <v>2881</v>
      </c>
      <c r="D207" s="11">
        <v>666</v>
      </c>
      <c r="E207" s="11">
        <v>699</v>
      </c>
      <c r="F207" s="11">
        <f>B207-C207-D207-E207</f>
        <v>5124</v>
      </c>
      <c r="G207" s="11">
        <v>17</v>
      </c>
      <c r="H207" s="11">
        <f>F207-G207</f>
        <v>5107</v>
      </c>
      <c r="I207" s="11">
        <v>3924</v>
      </c>
      <c r="J207" s="11">
        <v>644</v>
      </c>
      <c r="K207" s="11">
        <f>H207-I207-J207</f>
        <v>539</v>
      </c>
      <c r="L207" s="127">
        <v>39</v>
      </c>
    </row>
    <row r="208" spans="1:12" ht="19.5" customHeight="1">
      <c r="A208" s="70" t="s">
        <v>242</v>
      </c>
      <c r="B208" s="11">
        <v>9133</v>
      </c>
      <c r="C208" s="11">
        <v>2088</v>
      </c>
      <c r="D208" s="11">
        <v>843</v>
      </c>
      <c r="E208" s="11">
        <v>1264</v>
      </c>
      <c r="F208" s="11">
        <f>B208-C208-D208-E208</f>
        <v>4938</v>
      </c>
      <c r="G208" s="11">
        <v>96</v>
      </c>
      <c r="H208" s="11">
        <f>F208-G208</f>
        <v>4842</v>
      </c>
      <c r="I208" s="11">
        <v>6807</v>
      </c>
      <c r="J208" s="11">
        <v>278</v>
      </c>
      <c r="K208" s="11">
        <f>H208-I208-J208</f>
        <v>-2243</v>
      </c>
      <c r="L208" s="127">
        <v>70</v>
      </c>
    </row>
    <row r="209" spans="1:12" ht="19.5" customHeight="1">
      <c r="A209" s="72" t="s">
        <v>11</v>
      </c>
      <c r="B209" s="96">
        <v>177474</v>
      </c>
      <c r="C209" s="96">
        <f t="shared" ref="C209:H210" si="77">C210</f>
        <v>0</v>
      </c>
      <c r="D209" s="96">
        <f t="shared" si="77"/>
        <v>0</v>
      </c>
      <c r="E209" s="96">
        <f t="shared" si="77"/>
        <v>0</v>
      </c>
      <c r="F209" s="96">
        <f t="shared" si="77"/>
        <v>177474</v>
      </c>
      <c r="G209" s="96">
        <f t="shared" si="77"/>
        <v>0</v>
      </c>
      <c r="H209" s="96">
        <f t="shared" si="77"/>
        <v>177474</v>
      </c>
      <c r="I209" s="96">
        <v>177474</v>
      </c>
      <c r="J209" s="96">
        <f t="shared" ref="J209:L210" si="78">J210</f>
        <v>0</v>
      </c>
      <c r="K209" s="96">
        <f t="shared" si="78"/>
        <v>0</v>
      </c>
      <c r="L209" s="126">
        <f t="shared" si="78"/>
        <v>0</v>
      </c>
    </row>
    <row r="210" spans="1:12" ht="19.5" customHeight="1">
      <c r="A210" s="173" t="s">
        <v>243</v>
      </c>
      <c r="B210" s="182">
        <v>177474</v>
      </c>
      <c r="C210" s="182">
        <f t="shared" si="77"/>
        <v>0</v>
      </c>
      <c r="D210" s="182">
        <f t="shared" si="77"/>
        <v>0</v>
      </c>
      <c r="E210" s="182">
        <f t="shared" si="77"/>
        <v>0</v>
      </c>
      <c r="F210" s="182">
        <f t="shared" si="77"/>
        <v>177474</v>
      </c>
      <c r="G210" s="182">
        <f t="shared" si="77"/>
        <v>0</v>
      </c>
      <c r="H210" s="182">
        <f t="shared" si="77"/>
        <v>177474</v>
      </c>
      <c r="I210" s="182">
        <v>177474</v>
      </c>
      <c r="J210" s="182">
        <f t="shared" si="78"/>
        <v>0</v>
      </c>
      <c r="K210" s="182">
        <f t="shared" si="78"/>
        <v>0</v>
      </c>
      <c r="L210" s="190">
        <f t="shared" si="78"/>
        <v>0</v>
      </c>
    </row>
    <row r="211" spans="1:12" ht="19.5" customHeight="1">
      <c r="A211" s="85" t="s">
        <v>244</v>
      </c>
      <c r="B211" s="87">
        <v>177474</v>
      </c>
      <c r="C211" s="87">
        <v>0</v>
      </c>
      <c r="D211" s="87">
        <v>0</v>
      </c>
      <c r="E211" s="87">
        <v>0</v>
      </c>
      <c r="F211" s="87">
        <f>B211-C211-D211-E211</f>
        <v>177474</v>
      </c>
      <c r="G211" s="87">
        <v>0</v>
      </c>
      <c r="H211" s="87">
        <f>F211-G211</f>
        <v>177474</v>
      </c>
      <c r="I211" s="87">
        <v>177474</v>
      </c>
      <c r="J211" s="87">
        <v>0</v>
      </c>
      <c r="K211" s="87">
        <f>H211-I211-J211</f>
        <v>0</v>
      </c>
      <c r="L211" s="128">
        <v>0</v>
      </c>
    </row>
    <row r="212" spans="1:12" ht="11.25" customHeight="1"/>
    <row r="213" spans="1:12">
      <c r="A213" s="3" t="s">
        <v>800</v>
      </c>
    </row>
    <row r="214" spans="1:12">
      <c r="A214" s="3" t="s">
        <v>801</v>
      </c>
    </row>
    <row r="215" spans="1:12" ht="13.5" thickBot="1"/>
    <row r="216" spans="1:12" ht="13.5" thickTop="1">
      <c r="A216" s="16" t="str">
        <f>'Περιεχόμενα-Contents'!B11</f>
        <v>(Τελευταία Ενημέρωση/Last update 02/10/2023)</v>
      </c>
      <c r="B216" s="15"/>
      <c r="C216" s="15"/>
      <c r="D216" s="15"/>
      <c r="E216" s="15"/>
      <c r="F216" s="15"/>
      <c r="G216" s="15"/>
      <c r="H216" s="15"/>
      <c r="I216" s="15"/>
      <c r="J216" s="15"/>
      <c r="K216" s="15"/>
      <c r="L216" s="15"/>
    </row>
    <row r="217" spans="1:12">
      <c r="A217" s="14" t="str">
        <f>'Περιεχόμενα-Contents'!B12</f>
        <v>COPYRIGHT ©: 2023 ΚΥΠΡΙΑΚΗ ΔΗΜΟΚΡΑΤΙΑ, ΣΤΑΤΙΣΤΙΚΗ ΥΠΗΡΕΣΙΑ/REPUBLIC OF CYPRUS, STATISTICAL SERVICE</v>
      </c>
    </row>
    <row r="220" spans="1:12" ht="13.5" customHeight="1"/>
    <row r="222" spans="1:12" ht="13.5" customHeight="1"/>
  </sheetData>
  <mergeCells count="3">
    <mergeCell ref="A4:L4"/>
    <mergeCell ref="A5:L5"/>
    <mergeCell ref="A1:B1"/>
  </mergeCells>
  <hyperlinks>
    <hyperlink ref="A1" location="'Περιεχόμενα-Contents'!A1" display="Περιεχόμενα - Contents" xr:uid="{00000000-0004-0000-0700-000000000000}"/>
  </hyperlinks>
  <printOptions horizontalCentered="1"/>
  <pageMargins left="0.27559055118110237" right="0.15748031496062992" top="0.98425196850393704" bottom="0.47244094488188981" header="0.27559055118110237" footer="0.23622047244094491"/>
  <pageSetup paperSize="9" scale="85" fitToWidth="0" fitToHeight="0" orientation="landscape" r:id="rId1"/>
  <headerFooter differentFirst="1">
    <oddHeader>&amp;R&amp;"Arial,Έντονα"ΕΡΕΥΝΑ ΥΠΗΡΕΣΙΩΝ ΚΑΙ ΜΕΤΑΦΟΡΩΝ 2021
SERVICES AND TRANSPORT SURVEY 2021&amp;"Arial,Πλάγια"&amp;8
Πίνακας 4 (συνέχεια)
Table 4 (continued)</oddHeader>
    <oddFooter xml:space="preserve">&amp;C- &amp;P - </oddFooter>
    <firstHeader>&amp;R&amp;"Arial,Έντονα"ΕΡΕΥΝΑ ΥΠΗΡΕΣΙΩΝ ΚΑΙ ΜΕΤΑΦΟΡΩΝ 2021
SERVICES AND TRANSPORT SURVEY 2021</firstHeader>
    <firstFooter>&amp;C- &amp;P -&amp;R&amp;"Arial,Πλάγια"&amp;8(συνεχίζεται)
(continued)</firstFooter>
  </headerFooter>
  <rowBreaks count="1" manualBreakCount="1">
    <brk id="29"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16"/>
  <sheetViews>
    <sheetView zoomScaleNormal="100" workbookViewId="0">
      <pane ySplit="9" topLeftCell="A10" activePane="bottomLeft" state="frozen"/>
      <selection activeCell="B10" sqref="B10"/>
      <selection pane="bottomLeft" activeCell="A2" sqref="A2"/>
    </sheetView>
  </sheetViews>
  <sheetFormatPr defaultRowHeight="12.75"/>
  <cols>
    <col min="1" max="1" width="18" style="3" customWidth="1"/>
    <col min="2" max="3" width="16" style="3" customWidth="1"/>
    <col min="4" max="4" width="15.42578125" style="3" customWidth="1"/>
    <col min="5" max="6" width="16.7109375" style="3" customWidth="1"/>
    <col min="7" max="7" width="15.140625" style="3" customWidth="1"/>
    <col min="8" max="16384" width="9.140625" style="3"/>
  </cols>
  <sheetData>
    <row r="1" spans="1:7" ht="13.5" customHeight="1">
      <c r="A1" s="200" t="s">
        <v>465</v>
      </c>
      <c r="B1" s="200"/>
      <c r="C1" s="4"/>
      <c r="D1" s="4"/>
      <c r="G1" s="89" t="s">
        <v>810</v>
      </c>
    </row>
    <row r="2" spans="1:7" ht="12.95" customHeight="1">
      <c r="A2" s="5"/>
      <c r="B2" s="4"/>
      <c r="C2" s="4"/>
      <c r="D2" s="4"/>
      <c r="G2" s="89" t="s">
        <v>811</v>
      </c>
    </row>
    <row r="3" spans="1:7" ht="12.95" customHeight="1">
      <c r="A3" s="5"/>
      <c r="B3" s="4"/>
      <c r="C3" s="4"/>
      <c r="D3" s="4"/>
      <c r="E3" s="4"/>
      <c r="F3" s="4"/>
      <c r="G3" s="4"/>
    </row>
    <row r="4" spans="1:7" ht="33" customHeight="1">
      <c r="A4" s="197" t="s">
        <v>834</v>
      </c>
      <c r="B4" s="198"/>
      <c r="C4" s="198"/>
      <c r="D4" s="198"/>
      <c r="E4" s="198"/>
      <c r="F4" s="198"/>
      <c r="G4" s="198"/>
    </row>
    <row r="5" spans="1:7" ht="19.5" customHeight="1" thickBot="1">
      <c r="A5" s="217" t="s">
        <v>835</v>
      </c>
      <c r="B5" s="217"/>
      <c r="C5" s="217"/>
      <c r="D5" s="217"/>
      <c r="E5" s="217"/>
      <c r="F5" s="217"/>
      <c r="G5" s="217"/>
    </row>
    <row r="6" spans="1:7" ht="7.5" customHeight="1" thickTop="1"/>
    <row r="7" spans="1:7" ht="13.5" customHeight="1">
      <c r="G7" s="10" t="s">
        <v>0</v>
      </c>
    </row>
    <row r="8" spans="1:7" ht="57" customHeight="1">
      <c r="A8" s="141" t="s">
        <v>750</v>
      </c>
      <c r="B8" s="148" t="s">
        <v>789</v>
      </c>
      <c r="C8" s="148" t="s">
        <v>790</v>
      </c>
      <c r="D8" s="148" t="s">
        <v>791</v>
      </c>
      <c r="E8" s="148" t="s">
        <v>804</v>
      </c>
      <c r="F8" s="22" t="s">
        <v>792</v>
      </c>
      <c r="G8" s="149" t="s">
        <v>793</v>
      </c>
    </row>
    <row r="9" spans="1:7" ht="42" customHeight="1">
      <c r="A9" s="142" t="s">
        <v>747</v>
      </c>
      <c r="B9" s="150" t="s">
        <v>458</v>
      </c>
      <c r="C9" s="150" t="s">
        <v>459</v>
      </c>
      <c r="D9" s="150" t="s">
        <v>460</v>
      </c>
      <c r="E9" s="150" t="s">
        <v>719</v>
      </c>
      <c r="F9" s="23" t="s">
        <v>461</v>
      </c>
      <c r="G9" s="76" t="s">
        <v>451</v>
      </c>
    </row>
    <row r="10" spans="1:7" s="97" customFormat="1" ht="19.5" customHeight="1">
      <c r="A10" s="72" t="s">
        <v>3</v>
      </c>
      <c r="B10" s="92">
        <f t="shared" ref="B10:G10" si="0">B11+B17+B20+B22+B29</f>
        <v>10384</v>
      </c>
      <c r="C10" s="92">
        <f t="shared" si="0"/>
        <v>11256</v>
      </c>
      <c r="D10" s="92">
        <f t="shared" si="0"/>
        <v>1477</v>
      </c>
      <c r="E10" s="92">
        <f t="shared" si="0"/>
        <v>3592</v>
      </c>
      <c r="F10" s="92">
        <f t="shared" si="0"/>
        <v>18839</v>
      </c>
      <c r="G10" s="93">
        <f t="shared" si="0"/>
        <v>45548</v>
      </c>
    </row>
    <row r="11" spans="1:7" s="97" customFormat="1" ht="19.5" customHeight="1">
      <c r="A11" s="173" t="s">
        <v>46</v>
      </c>
      <c r="B11" s="179">
        <f t="shared" ref="B11:G11" si="1">SUM(B12:B16)</f>
        <v>1513</v>
      </c>
      <c r="C11" s="179">
        <f t="shared" si="1"/>
        <v>9672</v>
      </c>
      <c r="D11" s="179">
        <f t="shared" si="1"/>
        <v>227</v>
      </c>
      <c r="E11" s="179">
        <f t="shared" si="1"/>
        <v>313</v>
      </c>
      <c r="F11" s="179">
        <f t="shared" si="1"/>
        <v>1060</v>
      </c>
      <c r="G11" s="191">
        <f t="shared" si="1"/>
        <v>12785</v>
      </c>
    </row>
    <row r="12" spans="1:7" ht="19.5" customHeight="1">
      <c r="A12" s="70" t="s">
        <v>47</v>
      </c>
      <c r="B12" s="9">
        <v>903</v>
      </c>
      <c r="C12" s="9">
        <v>395</v>
      </c>
      <c r="D12" s="9">
        <v>29</v>
      </c>
      <c r="E12" s="9">
        <v>179</v>
      </c>
      <c r="F12" s="9">
        <v>605</v>
      </c>
      <c r="G12" s="192">
        <f>B12+C12+D12+E12+F12</f>
        <v>2111</v>
      </c>
    </row>
    <row r="13" spans="1:7" ht="19.5" customHeight="1">
      <c r="A13" s="70" t="s">
        <v>48</v>
      </c>
      <c r="B13" s="9">
        <v>19</v>
      </c>
      <c r="C13" s="9">
        <v>1364</v>
      </c>
      <c r="D13" s="9">
        <v>44</v>
      </c>
      <c r="E13" s="9">
        <v>44</v>
      </c>
      <c r="F13" s="9">
        <v>227</v>
      </c>
      <c r="G13" s="192">
        <f>B13+C13+D13+E13+F13</f>
        <v>1698</v>
      </c>
    </row>
    <row r="14" spans="1:7" ht="19.5" customHeight="1">
      <c r="A14" s="70" t="s">
        <v>49</v>
      </c>
      <c r="B14" s="9">
        <v>413</v>
      </c>
      <c r="C14" s="9">
        <v>2529</v>
      </c>
      <c r="D14" s="9">
        <v>-22</v>
      </c>
      <c r="E14" s="9">
        <v>-7</v>
      </c>
      <c r="F14" s="9">
        <v>17</v>
      </c>
      <c r="G14" s="192">
        <f>B14+C14+D14+E14+F14</f>
        <v>2930</v>
      </c>
    </row>
    <row r="15" spans="1:7" ht="19.5" customHeight="1">
      <c r="A15" s="70" t="s">
        <v>50</v>
      </c>
      <c r="B15" s="9">
        <v>178</v>
      </c>
      <c r="C15" s="9">
        <v>5360</v>
      </c>
      <c r="D15" s="9">
        <v>165</v>
      </c>
      <c r="E15" s="9">
        <v>96</v>
      </c>
      <c r="F15" s="9">
        <v>169</v>
      </c>
      <c r="G15" s="192">
        <f>B15+C15+D15+E15+F15</f>
        <v>5968</v>
      </c>
    </row>
    <row r="16" spans="1:7" ht="19.5" customHeight="1">
      <c r="A16" s="70" t="s">
        <v>51</v>
      </c>
      <c r="B16" s="9">
        <v>0</v>
      </c>
      <c r="C16" s="9">
        <v>24</v>
      </c>
      <c r="D16" s="9">
        <v>11</v>
      </c>
      <c r="E16" s="9">
        <v>1</v>
      </c>
      <c r="F16" s="9">
        <v>42</v>
      </c>
      <c r="G16" s="192">
        <f>B16+C16+D16+E16+F16</f>
        <v>78</v>
      </c>
    </row>
    <row r="17" spans="1:7" s="97" customFormat="1" ht="19.5" customHeight="1">
      <c r="A17" s="173" t="s">
        <v>52</v>
      </c>
      <c r="B17" s="179">
        <f t="shared" ref="B17:G17" si="2">SUM(B18:B19)</f>
        <v>0</v>
      </c>
      <c r="C17" s="179">
        <f t="shared" si="2"/>
        <v>-837</v>
      </c>
      <c r="D17" s="179">
        <f t="shared" si="2"/>
        <v>11</v>
      </c>
      <c r="E17" s="179">
        <f t="shared" si="2"/>
        <v>64</v>
      </c>
      <c r="F17" s="179">
        <f t="shared" si="2"/>
        <v>-154</v>
      </c>
      <c r="G17" s="191">
        <f t="shared" si="2"/>
        <v>-916</v>
      </c>
    </row>
    <row r="18" spans="1:7" ht="19.5" customHeight="1">
      <c r="A18" s="70" t="s">
        <v>53</v>
      </c>
      <c r="B18" s="9">
        <v>0</v>
      </c>
      <c r="C18" s="9">
        <v>304</v>
      </c>
      <c r="D18" s="9">
        <v>11</v>
      </c>
      <c r="E18" s="9">
        <v>66</v>
      </c>
      <c r="F18" s="9">
        <v>11</v>
      </c>
      <c r="G18" s="192">
        <f>B18+C18+D18+E18+F18</f>
        <v>392</v>
      </c>
    </row>
    <row r="19" spans="1:7" ht="19.5" customHeight="1">
      <c r="A19" s="70" t="s">
        <v>54</v>
      </c>
      <c r="B19" s="9">
        <v>0</v>
      </c>
      <c r="C19" s="9">
        <v>-1141</v>
      </c>
      <c r="D19" s="9">
        <v>0</v>
      </c>
      <c r="E19" s="9">
        <v>-2</v>
      </c>
      <c r="F19" s="9">
        <v>-165</v>
      </c>
      <c r="G19" s="192">
        <f>B19+C19+D19+E19+F19</f>
        <v>-1308</v>
      </c>
    </row>
    <row r="20" spans="1:7" s="97" customFormat="1" ht="19.5" customHeight="1">
      <c r="A20" s="173" t="s">
        <v>55</v>
      </c>
      <c r="B20" s="179">
        <f t="shared" ref="B20:G20" si="3">SUM(B21)</f>
        <v>0</v>
      </c>
      <c r="C20" s="179">
        <f t="shared" si="3"/>
        <v>-3</v>
      </c>
      <c r="D20" s="179">
        <f t="shared" si="3"/>
        <v>4</v>
      </c>
      <c r="E20" s="179">
        <f t="shared" si="3"/>
        <v>121</v>
      </c>
      <c r="F20" s="179">
        <f t="shared" si="3"/>
        <v>6</v>
      </c>
      <c r="G20" s="191">
        <f t="shared" si="3"/>
        <v>128</v>
      </c>
    </row>
    <row r="21" spans="1:7" ht="19.5" customHeight="1">
      <c r="A21" s="70" t="s">
        <v>56</v>
      </c>
      <c r="B21" s="9">
        <v>0</v>
      </c>
      <c r="C21" s="9">
        <v>-3</v>
      </c>
      <c r="D21" s="9">
        <v>4</v>
      </c>
      <c r="E21" s="9">
        <v>121</v>
      </c>
      <c r="F21" s="9">
        <v>6</v>
      </c>
      <c r="G21" s="192">
        <f>B21+C21+D21+E21+F21</f>
        <v>128</v>
      </c>
    </row>
    <row r="22" spans="1:7" s="97" customFormat="1" ht="19.5" customHeight="1">
      <c r="A22" s="173" t="s">
        <v>57</v>
      </c>
      <c r="B22" s="179">
        <f t="shared" ref="B22:G22" si="4">SUM(B23:B28)</f>
        <v>7127</v>
      </c>
      <c r="C22" s="179">
        <f t="shared" si="4"/>
        <v>1996</v>
      </c>
      <c r="D22" s="179">
        <f t="shared" si="4"/>
        <v>809</v>
      </c>
      <c r="E22" s="179">
        <f t="shared" si="4"/>
        <v>2860</v>
      </c>
      <c r="F22" s="179">
        <f t="shared" si="4"/>
        <v>17467</v>
      </c>
      <c r="G22" s="191">
        <f t="shared" si="4"/>
        <v>30259</v>
      </c>
    </row>
    <row r="23" spans="1:7" ht="19.5" customHeight="1">
      <c r="A23" s="70" t="s">
        <v>58</v>
      </c>
      <c r="B23" s="9">
        <v>3090</v>
      </c>
      <c r="C23" s="9">
        <v>34</v>
      </c>
      <c r="D23" s="9">
        <v>39</v>
      </c>
      <c r="E23" s="9">
        <v>24</v>
      </c>
      <c r="F23" s="9">
        <v>278</v>
      </c>
      <c r="G23" s="192">
        <f t="shared" ref="G23:G28" si="5">B23+C23+D23+E23+F23</f>
        <v>3465</v>
      </c>
    </row>
    <row r="24" spans="1:7" ht="19.5" customHeight="1">
      <c r="A24" s="70" t="s">
        <v>60</v>
      </c>
      <c r="B24" s="9">
        <v>86</v>
      </c>
      <c r="C24" s="9">
        <v>328</v>
      </c>
      <c r="D24" s="9">
        <v>-23</v>
      </c>
      <c r="E24" s="9">
        <v>22</v>
      </c>
      <c r="F24" s="9">
        <v>-47</v>
      </c>
      <c r="G24" s="192">
        <f t="shared" si="5"/>
        <v>366</v>
      </c>
    </row>
    <row r="25" spans="1:7" ht="19.5" customHeight="1">
      <c r="A25" s="70" t="s">
        <v>61</v>
      </c>
      <c r="B25" s="9">
        <v>1193</v>
      </c>
      <c r="C25" s="9">
        <v>301</v>
      </c>
      <c r="D25" s="9">
        <v>57</v>
      </c>
      <c r="E25" s="9">
        <v>206</v>
      </c>
      <c r="F25" s="9">
        <v>4527</v>
      </c>
      <c r="G25" s="192">
        <f t="shared" si="5"/>
        <v>6284</v>
      </c>
    </row>
    <row r="26" spans="1:7" ht="19.5" customHeight="1">
      <c r="A26" s="70" t="s">
        <v>62</v>
      </c>
      <c r="B26" s="9">
        <v>245</v>
      </c>
      <c r="C26" s="9">
        <v>86</v>
      </c>
      <c r="D26" s="9">
        <v>1207</v>
      </c>
      <c r="E26" s="9">
        <v>1082</v>
      </c>
      <c r="F26" s="9">
        <v>11430</v>
      </c>
      <c r="G26" s="192">
        <f t="shared" si="5"/>
        <v>14050</v>
      </c>
    </row>
    <row r="27" spans="1:7" ht="19.5" customHeight="1">
      <c r="A27" s="70" t="s">
        <v>63</v>
      </c>
      <c r="B27" s="9">
        <v>5</v>
      </c>
      <c r="C27" s="9">
        <v>510</v>
      </c>
      <c r="D27" s="9">
        <v>10</v>
      </c>
      <c r="E27" s="9">
        <v>11</v>
      </c>
      <c r="F27" s="9">
        <v>80</v>
      </c>
      <c r="G27" s="192">
        <f t="shared" si="5"/>
        <v>616</v>
      </c>
    </row>
    <row r="28" spans="1:7" ht="19.5" customHeight="1">
      <c r="A28" s="70" t="s">
        <v>64</v>
      </c>
      <c r="B28" s="9">
        <v>2508</v>
      </c>
      <c r="C28" s="9">
        <v>737</v>
      </c>
      <c r="D28" s="9">
        <v>-481</v>
      </c>
      <c r="E28" s="9">
        <v>1515</v>
      </c>
      <c r="F28" s="9">
        <v>1199</v>
      </c>
      <c r="G28" s="192">
        <f t="shared" si="5"/>
        <v>5478</v>
      </c>
    </row>
    <row r="29" spans="1:7" s="97" customFormat="1" ht="19.5" customHeight="1">
      <c r="A29" s="173" t="s">
        <v>65</v>
      </c>
      <c r="B29" s="179">
        <f t="shared" ref="B29:G29" si="6">SUM(B30:B31)</f>
        <v>1744</v>
      </c>
      <c r="C29" s="179">
        <f t="shared" si="6"/>
        <v>428</v>
      </c>
      <c r="D29" s="179">
        <f t="shared" si="6"/>
        <v>426</v>
      </c>
      <c r="E29" s="179">
        <f t="shared" si="6"/>
        <v>234</v>
      </c>
      <c r="F29" s="179">
        <f t="shared" si="6"/>
        <v>460</v>
      </c>
      <c r="G29" s="191">
        <f t="shared" si="6"/>
        <v>3292</v>
      </c>
    </row>
    <row r="30" spans="1:7" ht="19.5" customHeight="1">
      <c r="A30" s="70" t="s">
        <v>66</v>
      </c>
      <c r="B30" s="9">
        <v>57</v>
      </c>
      <c r="C30" s="9">
        <v>0</v>
      </c>
      <c r="D30" s="9">
        <v>29</v>
      </c>
      <c r="E30" s="9">
        <v>0</v>
      </c>
      <c r="F30" s="9">
        <v>270</v>
      </c>
      <c r="G30" s="192">
        <f>B30+C30+D30+E30+F30</f>
        <v>356</v>
      </c>
    </row>
    <row r="31" spans="1:7" ht="19.5" customHeight="1">
      <c r="A31" s="70" t="s">
        <v>67</v>
      </c>
      <c r="B31" s="9">
        <v>1687</v>
      </c>
      <c r="C31" s="9">
        <v>428</v>
      </c>
      <c r="D31" s="9">
        <v>397</v>
      </c>
      <c r="E31" s="9">
        <v>234</v>
      </c>
      <c r="F31" s="9">
        <v>190</v>
      </c>
      <c r="G31" s="192">
        <f>B31+C31+D31+E31+F31</f>
        <v>2936</v>
      </c>
    </row>
    <row r="32" spans="1:7" s="97" customFormat="1" ht="19.5" customHeight="1">
      <c r="A32" s="72" t="s">
        <v>245</v>
      </c>
      <c r="B32" s="92">
        <f t="shared" ref="B32:G32" si="7">B33+B37</f>
        <v>118821</v>
      </c>
      <c r="C32" s="92">
        <f t="shared" si="7"/>
        <v>2305</v>
      </c>
      <c r="D32" s="92">
        <f t="shared" si="7"/>
        <v>18911</v>
      </c>
      <c r="E32" s="92">
        <f t="shared" si="7"/>
        <v>3371</v>
      </c>
      <c r="F32" s="92">
        <f t="shared" si="7"/>
        <v>17967</v>
      </c>
      <c r="G32" s="93">
        <f t="shared" si="7"/>
        <v>161375</v>
      </c>
    </row>
    <row r="33" spans="1:7" s="97" customFormat="1" ht="19.5" customHeight="1">
      <c r="A33" s="173" t="s">
        <v>246</v>
      </c>
      <c r="B33" s="179">
        <f t="shared" ref="B33:G33" si="8">SUM(B34:B36)</f>
        <v>93502</v>
      </c>
      <c r="C33" s="179">
        <f t="shared" si="8"/>
        <v>195</v>
      </c>
      <c r="D33" s="179">
        <f t="shared" si="8"/>
        <v>13604</v>
      </c>
      <c r="E33" s="179">
        <f t="shared" si="8"/>
        <v>1522</v>
      </c>
      <c r="F33" s="179">
        <f t="shared" si="8"/>
        <v>7929</v>
      </c>
      <c r="G33" s="191">
        <f t="shared" si="8"/>
        <v>116752</v>
      </c>
    </row>
    <row r="34" spans="1:7" ht="19.5" customHeight="1">
      <c r="A34" s="70" t="s">
        <v>248</v>
      </c>
      <c r="B34" s="9">
        <v>90698</v>
      </c>
      <c r="C34" s="9">
        <v>323</v>
      </c>
      <c r="D34" s="9">
        <v>12884</v>
      </c>
      <c r="E34" s="9">
        <v>1436</v>
      </c>
      <c r="F34" s="9">
        <v>7830</v>
      </c>
      <c r="G34" s="192">
        <f>B34+C34+D34+E34+F34</f>
        <v>113171</v>
      </c>
    </row>
    <row r="35" spans="1:7" ht="19.5" customHeight="1">
      <c r="A35" s="70" t="s">
        <v>249</v>
      </c>
      <c r="B35" s="9">
        <v>58</v>
      </c>
      <c r="C35" s="9">
        <v>-128</v>
      </c>
      <c r="D35" s="9">
        <v>586</v>
      </c>
      <c r="E35" s="9">
        <v>73</v>
      </c>
      <c r="F35" s="9">
        <v>90</v>
      </c>
      <c r="G35" s="192">
        <f>B35+C35+D35+E35+F35</f>
        <v>679</v>
      </c>
    </row>
    <row r="36" spans="1:7" ht="19.5" customHeight="1">
      <c r="A36" s="70" t="s">
        <v>836</v>
      </c>
      <c r="B36" s="9">
        <v>2746</v>
      </c>
      <c r="C36" s="9">
        <v>0</v>
      </c>
      <c r="D36" s="9">
        <v>134</v>
      </c>
      <c r="E36" s="9">
        <v>13</v>
      </c>
      <c r="F36" s="9">
        <v>9</v>
      </c>
      <c r="G36" s="192">
        <f>B36+C36+D36+E36+F36</f>
        <v>2902</v>
      </c>
    </row>
    <row r="37" spans="1:7" s="97" customFormat="1" ht="19.5" customHeight="1">
      <c r="A37" s="173" t="s">
        <v>252</v>
      </c>
      <c r="B37" s="179">
        <f t="shared" ref="B37:G37" si="9">SUM(B38:B41)</f>
        <v>25319</v>
      </c>
      <c r="C37" s="179">
        <f t="shared" si="9"/>
        <v>2110</v>
      </c>
      <c r="D37" s="179">
        <f t="shared" si="9"/>
        <v>5307</v>
      </c>
      <c r="E37" s="179">
        <f t="shared" si="9"/>
        <v>1849</v>
      </c>
      <c r="F37" s="179">
        <f t="shared" si="9"/>
        <v>10038</v>
      </c>
      <c r="G37" s="191">
        <f t="shared" si="9"/>
        <v>44623</v>
      </c>
    </row>
    <row r="38" spans="1:7" ht="19.5" customHeight="1">
      <c r="A38" s="70" t="s">
        <v>253</v>
      </c>
      <c r="B38" s="9">
        <v>21345</v>
      </c>
      <c r="C38" s="9">
        <v>2480</v>
      </c>
      <c r="D38" s="9">
        <v>6883</v>
      </c>
      <c r="E38" s="9">
        <v>1211</v>
      </c>
      <c r="F38" s="9">
        <v>7702</v>
      </c>
      <c r="G38" s="192">
        <f>B38+C38+D38+E38+F38</f>
        <v>39621</v>
      </c>
    </row>
    <row r="39" spans="1:7" ht="19.5" customHeight="1">
      <c r="A39" s="70" t="s">
        <v>254</v>
      </c>
      <c r="B39" s="9">
        <v>3</v>
      </c>
      <c r="C39" s="9">
        <v>6</v>
      </c>
      <c r="D39" s="9">
        <v>97</v>
      </c>
      <c r="E39" s="9">
        <v>1</v>
      </c>
      <c r="F39" s="9">
        <v>174</v>
      </c>
      <c r="G39" s="192">
        <f>B39+C39+D39+E39+F39</f>
        <v>281</v>
      </c>
    </row>
    <row r="40" spans="1:7" ht="19.5" customHeight="1">
      <c r="A40" s="70" t="s">
        <v>255</v>
      </c>
      <c r="B40" s="9">
        <v>0</v>
      </c>
      <c r="C40" s="9">
        <v>40</v>
      </c>
      <c r="D40" s="9">
        <v>-789</v>
      </c>
      <c r="E40" s="9">
        <v>159</v>
      </c>
      <c r="F40" s="9">
        <v>123</v>
      </c>
      <c r="G40" s="192">
        <f>B40+C40+D40+E40+F40</f>
        <v>-467</v>
      </c>
    </row>
    <row r="41" spans="1:7" ht="19.5" customHeight="1">
      <c r="A41" s="70" t="s">
        <v>256</v>
      </c>
      <c r="B41" s="9">
        <v>3971</v>
      </c>
      <c r="C41" s="9">
        <v>-416</v>
      </c>
      <c r="D41" s="9">
        <v>-884</v>
      </c>
      <c r="E41" s="9">
        <v>478</v>
      </c>
      <c r="F41" s="9">
        <v>2039</v>
      </c>
      <c r="G41" s="192">
        <f>B41+C41+D41+E41+F41</f>
        <v>5188</v>
      </c>
    </row>
    <row r="42" spans="1:7" s="97" customFormat="1" ht="19.5" customHeight="1">
      <c r="A42" s="72" t="s">
        <v>4</v>
      </c>
      <c r="B42" s="92">
        <f t="shared" ref="B42:G42" si="10">B43+B51+B57+B60+B65+B70</f>
        <v>15824</v>
      </c>
      <c r="C42" s="92">
        <f t="shared" si="10"/>
        <v>2220</v>
      </c>
      <c r="D42" s="92">
        <f t="shared" si="10"/>
        <v>5598</v>
      </c>
      <c r="E42" s="92">
        <f t="shared" si="10"/>
        <v>64006</v>
      </c>
      <c r="F42" s="92">
        <f t="shared" si="10"/>
        <v>303923</v>
      </c>
      <c r="G42" s="93">
        <f t="shared" si="10"/>
        <v>391571</v>
      </c>
    </row>
    <row r="43" spans="1:7" s="97" customFormat="1" ht="19.5" customHeight="1">
      <c r="A43" s="173" t="s">
        <v>68</v>
      </c>
      <c r="B43" s="179">
        <f t="shared" ref="B43:G43" si="11">SUM(B44:B50)</f>
        <v>1776</v>
      </c>
      <c r="C43" s="179">
        <f t="shared" si="11"/>
        <v>803</v>
      </c>
      <c r="D43" s="179">
        <f t="shared" si="11"/>
        <v>277</v>
      </c>
      <c r="E43" s="179">
        <f t="shared" si="11"/>
        <v>21277</v>
      </c>
      <c r="F43" s="179">
        <f t="shared" si="11"/>
        <v>90113</v>
      </c>
      <c r="G43" s="191">
        <f t="shared" si="11"/>
        <v>114246</v>
      </c>
    </row>
    <row r="44" spans="1:7" ht="19.5" customHeight="1">
      <c r="A44" s="70" t="s">
        <v>69</v>
      </c>
      <c r="B44" s="9">
        <v>0</v>
      </c>
      <c r="C44" s="9">
        <v>0</v>
      </c>
      <c r="D44" s="9">
        <v>24</v>
      </c>
      <c r="E44" s="9">
        <v>0</v>
      </c>
      <c r="F44" s="9">
        <v>0</v>
      </c>
      <c r="G44" s="192">
        <f t="shared" ref="G44:G50" si="12">B44+C44+D44+E44+F44</f>
        <v>24</v>
      </c>
    </row>
    <row r="45" spans="1:7" ht="19.5" customHeight="1">
      <c r="A45" s="70" t="s">
        <v>70</v>
      </c>
      <c r="B45" s="9">
        <v>0</v>
      </c>
      <c r="C45" s="9">
        <v>0</v>
      </c>
      <c r="D45" s="9">
        <v>4</v>
      </c>
      <c r="E45" s="9">
        <v>2</v>
      </c>
      <c r="F45" s="9">
        <v>0</v>
      </c>
      <c r="G45" s="192">
        <f t="shared" si="12"/>
        <v>6</v>
      </c>
    </row>
    <row r="46" spans="1:7" ht="19.5" customHeight="1">
      <c r="A46" s="70" t="s">
        <v>71</v>
      </c>
      <c r="B46" s="9">
        <v>0</v>
      </c>
      <c r="C46" s="9">
        <v>2</v>
      </c>
      <c r="D46" s="9">
        <v>-67</v>
      </c>
      <c r="E46" s="9">
        <v>69</v>
      </c>
      <c r="F46" s="9">
        <v>34</v>
      </c>
      <c r="G46" s="192">
        <f t="shared" si="12"/>
        <v>38</v>
      </c>
    </row>
    <row r="47" spans="1:7" ht="19.5" customHeight="1">
      <c r="A47" s="70" t="s">
        <v>72</v>
      </c>
      <c r="B47" s="9">
        <v>-27</v>
      </c>
      <c r="C47" s="9">
        <v>10</v>
      </c>
      <c r="D47" s="9">
        <v>-165</v>
      </c>
      <c r="E47" s="9">
        <v>24</v>
      </c>
      <c r="F47" s="9">
        <v>-3</v>
      </c>
      <c r="G47" s="192">
        <f t="shared" si="12"/>
        <v>-161</v>
      </c>
    </row>
    <row r="48" spans="1:7" ht="19.5" customHeight="1">
      <c r="A48" s="70" t="s">
        <v>73</v>
      </c>
      <c r="B48" s="9">
        <v>0</v>
      </c>
      <c r="C48" s="9">
        <v>0</v>
      </c>
      <c r="D48" s="9">
        <v>4</v>
      </c>
      <c r="E48" s="9">
        <v>0</v>
      </c>
      <c r="F48" s="9">
        <v>0</v>
      </c>
      <c r="G48" s="192">
        <f t="shared" si="12"/>
        <v>4</v>
      </c>
    </row>
    <row r="49" spans="1:7" ht="19.5" customHeight="1">
      <c r="A49" s="70" t="s">
        <v>74</v>
      </c>
      <c r="B49" s="9">
        <v>988</v>
      </c>
      <c r="C49" s="9">
        <v>-756</v>
      </c>
      <c r="D49" s="9">
        <v>246</v>
      </c>
      <c r="E49" s="9">
        <v>8190</v>
      </c>
      <c r="F49" s="9">
        <v>86557</v>
      </c>
      <c r="G49" s="192">
        <f t="shared" si="12"/>
        <v>95225</v>
      </c>
    </row>
    <row r="50" spans="1:7" ht="19.5" customHeight="1">
      <c r="A50" s="70" t="s">
        <v>75</v>
      </c>
      <c r="B50" s="9">
        <v>815</v>
      </c>
      <c r="C50" s="9">
        <v>1547</v>
      </c>
      <c r="D50" s="9">
        <v>231</v>
      </c>
      <c r="E50" s="9">
        <v>12992</v>
      </c>
      <c r="F50" s="9">
        <v>3525</v>
      </c>
      <c r="G50" s="192">
        <f t="shared" si="12"/>
        <v>19110</v>
      </c>
    </row>
    <row r="51" spans="1:7" s="97" customFormat="1" ht="19.5" customHeight="1">
      <c r="A51" s="173" t="s">
        <v>76</v>
      </c>
      <c r="B51" s="179">
        <f t="shared" ref="B51:G51" si="13">SUM(B52:B56)</f>
        <v>12</v>
      </c>
      <c r="C51" s="179">
        <f t="shared" si="13"/>
        <v>26</v>
      </c>
      <c r="D51" s="179">
        <f t="shared" si="13"/>
        <v>104</v>
      </c>
      <c r="E51" s="179">
        <f t="shared" si="13"/>
        <v>75</v>
      </c>
      <c r="F51" s="179">
        <f t="shared" si="13"/>
        <v>15544</v>
      </c>
      <c r="G51" s="191">
        <f t="shared" si="13"/>
        <v>15761</v>
      </c>
    </row>
    <row r="52" spans="1:7" ht="19.5" customHeight="1">
      <c r="A52" s="70" t="s">
        <v>77</v>
      </c>
      <c r="B52" s="9">
        <v>39</v>
      </c>
      <c r="C52" s="9">
        <v>26</v>
      </c>
      <c r="D52" s="9">
        <v>71</v>
      </c>
      <c r="E52" s="9">
        <v>51</v>
      </c>
      <c r="F52" s="9">
        <v>1208</v>
      </c>
      <c r="G52" s="192">
        <f>B52+C52+D52+E52+F52</f>
        <v>1395</v>
      </c>
    </row>
    <row r="53" spans="1:7" ht="19.5" customHeight="1">
      <c r="A53" s="70" t="s">
        <v>78</v>
      </c>
      <c r="B53" s="9">
        <v>0</v>
      </c>
      <c r="C53" s="9">
        <v>0</v>
      </c>
      <c r="D53" s="9">
        <v>7</v>
      </c>
      <c r="E53" s="9">
        <v>0</v>
      </c>
      <c r="F53" s="9">
        <v>0</v>
      </c>
      <c r="G53" s="192">
        <f>B53+C53+D53+E53+F53</f>
        <v>7</v>
      </c>
    </row>
    <row r="54" spans="1:7" ht="19.5" customHeight="1">
      <c r="A54" s="70" t="s">
        <v>79</v>
      </c>
      <c r="B54" s="9">
        <v>0</v>
      </c>
      <c r="C54" s="9">
        <v>0</v>
      </c>
      <c r="D54" s="9">
        <v>0</v>
      </c>
      <c r="E54" s="9">
        <v>3</v>
      </c>
      <c r="F54" s="9">
        <v>14322</v>
      </c>
      <c r="G54" s="192">
        <f>B54+C54+D54+E54+F54</f>
        <v>14325</v>
      </c>
    </row>
    <row r="55" spans="1:7" ht="19.5" customHeight="1">
      <c r="A55" s="70" t="s">
        <v>80</v>
      </c>
      <c r="B55" s="9">
        <v>-27</v>
      </c>
      <c r="C55" s="9">
        <v>0</v>
      </c>
      <c r="D55" s="9">
        <v>23</v>
      </c>
      <c r="E55" s="9">
        <v>21</v>
      </c>
      <c r="F55" s="9">
        <v>-1</v>
      </c>
      <c r="G55" s="192">
        <f>B55+C55+D55+E55+F55</f>
        <v>16</v>
      </c>
    </row>
    <row r="56" spans="1:7" ht="19.5" customHeight="1">
      <c r="A56" s="70" t="s">
        <v>81</v>
      </c>
      <c r="B56" s="9">
        <v>0</v>
      </c>
      <c r="C56" s="9">
        <v>0</v>
      </c>
      <c r="D56" s="9">
        <v>3</v>
      </c>
      <c r="E56" s="9">
        <v>0</v>
      </c>
      <c r="F56" s="9">
        <v>15</v>
      </c>
      <c r="G56" s="192">
        <f>B56+C56+D56+E56+F56</f>
        <v>18</v>
      </c>
    </row>
    <row r="57" spans="1:7" s="97" customFormat="1" ht="19.5" customHeight="1">
      <c r="A57" s="173" t="s">
        <v>82</v>
      </c>
      <c r="B57" s="179">
        <f t="shared" ref="B57:G57" si="14">SUM(B58:B59)</f>
        <v>75</v>
      </c>
      <c r="C57" s="179">
        <f t="shared" si="14"/>
        <v>-83</v>
      </c>
      <c r="D57" s="179">
        <f t="shared" si="14"/>
        <v>65</v>
      </c>
      <c r="E57" s="179">
        <f t="shared" si="14"/>
        <v>206</v>
      </c>
      <c r="F57" s="179">
        <f t="shared" si="14"/>
        <v>7968</v>
      </c>
      <c r="G57" s="191">
        <f t="shared" si="14"/>
        <v>8231</v>
      </c>
    </row>
    <row r="58" spans="1:7" ht="19.5" customHeight="1">
      <c r="A58" s="70" t="s">
        <v>83</v>
      </c>
      <c r="B58" s="9">
        <v>31</v>
      </c>
      <c r="C58" s="9">
        <v>-83</v>
      </c>
      <c r="D58" s="9">
        <v>4</v>
      </c>
      <c r="E58" s="9">
        <v>7</v>
      </c>
      <c r="F58" s="9">
        <v>316</v>
      </c>
      <c r="G58" s="192">
        <f>B58+C58+D58+E58+F58</f>
        <v>275</v>
      </c>
    </row>
    <row r="59" spans="1:7" ht="19.5" customHeight="1">
      <c r="A59" s="70" t="s">
        <v>84</v>
      </c>
      <c r="B59" s="9">
        <v>44</v>
      </c>
      <c r="C59" s="9">
        <v>0</v>
      </c>
      <c r="D59" s="9">
        <v>61</v>
      </c>
      <c r="E59" s="9">
        <v>199</v>
      </c>
      <c r="F59" s="9">
        <v>7652</v>
      </c>
      <c r="G59" s="192">
        <f>B59+C59+D59+E59+F59</f>
        <v>7956</v>
      </c>
    </row>
    <row r="60" spans="1:7" s="97" customFormat="1" ht="19.5" customHeight="1">
      <c r="A60" s="173" t="s">
        <v>86</v>
      </c>
      <c r="B60" s="179">
        <f t="shared" ref="B60:G60" si="15">SUM(B61:B64)</f>
        <v>10914</v>
      </c>
      <c r="C60" s="179">
        <f t="shared" si="15"/>
        <v>126</v>
      </c>
      <c r="D60" s="179">
        <f t="shared" si="15"/>
        <v>2967</v>
      </c>
      <c r="E60" s="179">
        <f t="shared" si="15"/>
        <v>17847</v>
      </c>
      <c r="F60" s="179">
        <f t="shared" si="15"/>
        <v>65475</v>
      </c>
      <c r="G60" s="191">
        <f t="shared" si="15"/>
        <v>97329</v>
      </c>
    </row>
    <row r="61" spans="1:7" ht="19.5" customHeight="1">
      <c r="A61" s="70" t="s">
        <v>88</v>
      </c>
      <c r="B61" s="9">
        <v>995</v>
      </c>
      <c r="C61" s="9">
        <v>-12</v>
      </c>
      <c r="D61" s="9">
        <v>-1088</v>
      </c>
      <c r="E61" s="9">
        <v>14976</v>
      </c>
      <c r="F61" s="9">
        <v>21729</v>
      </c>
      <c r="G61" s="192">
        <f>B61+C61+D61+E61+F61</f>
        <v>36600</v>
      </c>
    </row>
    <row r="62" spans="1:7" ht="19.5" customHeight="1">
      <c r="A62" s="70" t="s">
        <v>89</v>
      </c>
      <c r="B62" s="9">
        <v>28</v>
      </c>
      <c r="C62" s="9">
        <v>0</v>
      </c>
      <c r="D62" s="9">
        <v>124</v>
      </c>
      <c r="E62" s="9">
        <v>115</v>
      </c>
      <c r="F62" s="9">
        <v>102</v>
      </c>
      <c r="G62" s="192">
        <f>B62+C62+D62+E62+F62</f>
        <v>369</v>
      </c>
    </row>
    <row r="63" spans="1:7" ht="19.5" customHeight="1">
      <c r="A63" s="70" t="s">
        <v>91</v>
      </c>
      <c r="B63" s="9">
        <v>32</v>
      </c>
      <c r="C63" s="9">
        <v>11</v>
      </c>
      <c r="D63" s="9">
        <v>-43</v>
      </c>
      <c r="E63" s="9">
        <v>802</v>
      </c>
      <c r="F63" s="9">
        <v>5646</v>
      </c>
      <c r="G63" s="192">
        <f>B63+C63+D63+E63+F63</f>
        <v>6448</v>
      </c>
    </row>
    <row r="64" spans="1:7" ht="19.5" customHeight="1">
      <c r="A64" s="70" t="s">
        <v>93</v>
      </c>
      <c r="B64" s="9">
        <v>9859</v>
      </c>
      <c r="C64" s="9">
        <v>127</v>
      </c>
      <c r="D64" s="9">
        <v>3974</v>
      </c>
      <c r="E64" s="9">
        <v>1954</v>
      </c>
      <c r="F64" s="9">
        <v>37998</v>
      </c>
      <c r="G64" s="192">
        <f>B64+C64+D64+E64+F64</f>
        <v>53912</v>
      </c>
    </row>
    <row r="65" spans="1:7" s="97" customFormat="1" ht="19.5" customHeight="1">
      <c r="A65" s="173" t="s">
        <v>94</v>
      </c>
      <c r="B65" s="179">
        <f t="shared" ref="B65:G65" si="16">SUM(B66:B69)</f>
        <v>2112</v>
      </c>
      <c r="C65" s="179">
        <f t="shared" si="16"/>
        <v>1311</v>
      </c>
      <c r="D65" s="179">
        <f t="shared" si="16"/>
        <v>1923</v>
      </c>
      <c r="E65" s="179">
        <f t="shared" si="16"/>
        <v>23571</v>
      </c>
      <c r="F65" s="179">
        <f t="shared" si="16"/>
        <v>124341</v>
      </c>
      <c r="G65" s="191">
        <f t="shared" si="16"/>
        <v>153258</v>
      </c>
    </row>
    <row r="66" spans="1:7" ht="19.5" customHeight="1">
      <c r="A66" s="70" t="s">
        <v>95</v>
      </c>
      <c r="B66" s="9">
        <v>1970</v>
      </c>
      <c r="C66" s="9">
        <v>1084</v>
      </c>
      <c r="D66" s="9">
        <v>1317</v>
      </c>
      <c r="E66" s="9">
        <v>22446</v>
      </c>
      <c r="F66" s="9">
        <v>123079</v>
      </c>
      <c r="G66" s="192">
        <f>B66+C66+D66+E66+F66</f>
        <v>149896</v>
      </c>
    </row>
    <row r="67" spans="1:7" ht="19.5" customHeight="1">
      <c r="A67" s="70" t="s">
        <v>96</v>
      </c>
      <c r="B67" s="9">
        <v>142</v>
      </c>
      <c r="C67" s="9">
        <v>16</v>
      </c>
      <c r="D67" s="9">
        <v>155</v>
      </c>
      <c r="E67" s="9">
        <v>382</v>
      </c>
      <c r="F67" s="9">
        <v>1244</v>
      </c>
      <c r="G67" s="192">
        <f>B67+C67+D67+E67+F67</f>
        <v>1939</v>
      </c>
    </row>
    <row r="68" spans="1:7" ht="19.5" customHeight="1">
      <c r="A68" s="70" t="s">
        <v>97</v>
      </c>
      <c r="B68" s="9">
        <v>0</v>
      </c>
      <c r="C68" s="9">
        <v>0</v>
      </c>
      <c r="D68" s="9">
        <v>12</v>
      </c>
      <c r="E68" s="9">
        <v>36</v>
      </c>
      <c r="F68" s="9">
        <v>2</v>
      </c>
      <c r="G68" s="192">
        <f>B68+C68+D68+E68+F68</f>
        <v>50</v>
      </c>
    </row>
    <row r="69" spans="1:7" ht="19.5" customHeight="1">
      <c r="A69" s="70" t="s">
        <v>98</v>
      </c>
      <c r="B69" s="9">
        <v>0</v>
      </c>
      <c r="C69" s="9">
        <v>211</v>
      </c>
      <c r="D69" s="9">
        <v>439</v>
      </c>
      <c r="E69" s="9">
        <v>707</v>
      </c>
      <c r="F69" s="9">
        <v>16</v>
      </c>
      <c r="G69" s="192">
        <f>B69+C69+D69+E69+F69</f>
        <v>1373</v>
      </c>
    </row>
    <row r="70" spans="1:7" s="97" customFormat="1" ht="19.5" customHeight="1">
      <c r="A70" s="173" t="s">
        <v>99</v>
      </c>
      <c r="B70" s="179">
        <f t="shared" ref="B70:G70" si="17">SUM(B71:B74)</f>
        <v>935</v>
      </c>
      <c r="C70" s="179">
        <f t="shared" si="17"/>
        <v>37</v>
      </c>
      <c r="D70" s="179">
        <f t="shared" si="17"/>
        <v>262</v>
      </c>
      <c r="E70" s="179">
        <f t="shared" si="17"/>
        <v>1030</v>
      </c>
      <c r="F70" s="179">
        <f t="shared" si="17"/>
        <v>482</v>
      </c>
      <c r="G70" s="191">
        <f t="shared" si="17"/>
        <v>2746</v>
      </c>
    </row>
    <row r="71" spans="1:7" ht="19.5" customHeight="1">
      <c r="A71" s="70" t="s">
        <v>100</v>
      </c>
      <c r="B71" s="9">
        <v>913</v>
      </c>
      <c r="C71" s="9">
        <v>37</v>
      </c>
      <c r="D71" s="9">
        <v>157</v>
      </c>
      <c r="E71" s="9">
        <v>385</v>
      </c>
      <c r="F71" s="9">
        <v>416</v>
      </c>
      <c r="G71" s="192">
        <f>B71+C71+D71+E71+F71</f>
        <v>1908</v>
      </c>
    </row>
    <row r="72" spans="1:7" ht="19.5" customHeight="1">
      <c r="A72" s="70" t="s">
        <v>101</v>
      </c>
      <c r="B72" s="9">
        <v>22</v>
      </c>
      <c r="C72" s="9">
        <v>0</v>
      </c>
      <c r="D72" s="9">
        <v>75</v>
      </c>
      <c r="E72" s="9">
        <v>619</v>
      </c>
      <c r="F72" s="9">
        <v>38</v>
      </c>
      <c r="G72" s="192">
        <f>B72+C72+D72+E72+F72</f>
        <v>754</v>
      </c>
    </row>
    <row r="73" spans="1:7" ht="19.5" customHeight="1">
      <c r="A73" s="70" t="s">
        <v>102</v>
      </c>
      <c r="B73" s="9">
        <v>0</v>
      </c>
      <c r="C73" s="9">
        <v>0</v>
      </c>
      <c r="D73" s="9">
        <v>2</v>
      </c>
      <c r="E73" s="9">
        <v>13</v>
      </c>
      <c r="F73" s="9">
        <v>0</v>
      </c>
      <c r="G73" s="192">
        <f>B73+C73+D73+E73+F73</f>
        <v>15</v>
      </c>
    </row>
    <row r="74" spans="1:7" ht="19.5" customHeight="1">
      <c r="A74" s="70" t="s">
        <v>103</v>
      </c>
      <c r="B74" s="9">
        <v>0</v>
      </c>
      <c r="C74" s="9">
        <v>0</v>
      </c>
      <c r="D74" s="9">
        <v>28</v>
      </c>
      <c r="E74" s="9">
        <v>13</v>
      </c>
      <c r="F74" s="9">
        <v>28</v>
      </c>
      <c r="G74" s="192">
        <f>B74+C74+D74+E74+F74</f>
        <v>69</v>
      </c>
    </row>
    <row r="75" spans="1:7" s="97" customFormat="1" ht="19.5" customHeight="1">
      <c r="A75" s="72" t="s">
        <v>1</v>
      </c>
      <c r="B75" s="92">
        <f t="shared" ref="B75:G75" si="18">B76</f>
        <v>8797</v>
      </c>
      <c r="C75" s="92">
        <f t="shared" si="18"/>
        <v>1013</v>
      </c>
      <c r="D75" s="92">
        <f t="shared" si="18"/>
        <v>410</v>
      </c>
      <c r="E75" s="92">
        <f t="shared" si="18"/>
        <v>-602</v>
      </c>
      <c r="F75" s="92">
        <f t="shared" si="18"/>
        <v>1035</v>
      </c>
      <c r="G75" s="93">
        <f t="shared" si="18"/>
        <v>10653</v>
      </c>
    </row>
    <row r="76" spans="1:7" s="97" customFormat="1" ht="19.5" customHeight="1">
      <c r="A76" s="173" t="s">
        <v>104</v>
      </c>
      <c r="B76" s="179">
        <f t="shared" ref="B76:G76" si="19">SUM(B77:B80)</f>
        <v>8797</v>
      </c>
      <c r="C76" s="179">
        <f t="shared" si="19"/>
        <v>1013</v>
      </c>
      <c r="D76" s="179">
        <f t="shared" si="19"/>
        <v>410</v>
      </c>
      <c r="E76" s="179">
        <f t="shared" si="19"/>
        <v>-602</v>
      </c>
      <c r="F76" s="179">
        <f t="shared" si="19"/>
        <v>1035</v>
      </c>
      <c r="G76" s="191">
        <f t="shared" si="19"/>
        <v>10653</v>
      </c>
    </row>
    <row r="77" spans="1:7" ht="19.5" customHeight="1">
      <c r="A77" s="70" t="s">
        <v>106</v>
      </c>
      <c r="B77" s="9">
        <v>0</v>
      </c>
      <c r="C77" s="9">
        <v>67</v>
      </c>
      <c r="D77" s="9">
        <v>14</v>
      </c>
      <c r="E77" s="9">
        <v>0</v>
      </c>
      <c r="F77" s="9">
        <v>0</v>
      </c>
      <c r="G77" s="192">
        <f>B77+C77+D77+E77+F77</f>
        <v>81</v>
      </c>
    </row>
    <row r="78" spans="1:7" ht="19.5" customHeight="1">
      <c r="A78" s="70" t="s">
        <v>107</v>
      </c>
      <c r="B78" s="9">
        <v>8610</v>
      </c>
      <c r="C78" s="9">
        <v>154</v>
      </c>
      <c r="D78" s="9">
        <v>868</v>
      </c>
      <c r="E78" s="9">
        <v>159</v>
      </c>
      <c r="F78" s="9">
        <v>741</v>
      </c>
      <c r="G78" s="192">
        <f>B78+C78+D78+E78+F78</f>
        <v>10532</v>
      </c>
    </row>
    <row r="79" spans="1:7" ht="19.5" customHeight="1">
      <c r="A79" s="70" t="s">
        <v>108</v>
      </c>
      <c r="B79" s="9">
        <v>187</v>
      </c>
      <c r="C79" s="9">
        <v>756</v>
      </c>
      <c r="D79" s="9">
        <v>-829</v>
      </c>
      <c r="E79" s="9">
        <v>-866</v>
      </c>
      <c r="F79" s="9">
        <v>92</v>
      </c>
      <c r="G79" s="192">
        <f>B79+C79+D79+E79+F79</f>
        <v>-660</v>
      </c>
    </row>
    <row r="80" spans="1:7" ht="19.5" customHeight="1">
      <c r="A80" s="70" t="s">
        <v>109</v>
      </c>
      <c r="B80" s="9">
        <v>0</v>
      </c>
      <c r="C80" s="9">
        <v>36</v>
      </c>
      <c r="D80" s="9">
        <v>357</v>
      </c>
      <c r="E80" s="9">
        <v>105</v>
      </c>
      <c r="F80" s="9">
        <v>202</v>
      </c>
      <c r="G80" s="192">
        <f>B80+C80+D80+E80+F80</f>
        <v>700</v>
      </c>
    </row>
    <row r="81" spans="1:7" s="97" customFormat="1" ht="19.5" customHeight="1">
      <c r="A81" s="72" t="s">
        <v>5</v>
      </c>
      <c r="B81" s="92">
        <f t="shared" ref="B81:G81" si="20">B82+B85+B89+B93+B97+B102</f>
        <v>5212</v>
      </c>
      <c r="C81" s="92">
        <f t="shared" si="20"/>
        <v>-528</v>
      </c>
      <c r="D81" s="92">
        <f t="shared" si="20"/>
        <v>5691</v>
      </c>
      <c r="E81" s="92">
        <f t="shared" si="20"/>
        <v>7146</v>
      </c>
      <c r="F81" s="92">
        <f t="shared" si="20"/>
        <v>5573</v>
      </c>
      <c r="G81" s="93">
        <f t="shared" si="20"/>
        <v>23094</v>
      </c>
    </row>
    <row r="82" spans="1:7" s="97" customFormat="1" ht="19.5" customHeight="1">
      <c r="A82" s="173" t="s">
        <v>110</v>
      </c>
      <c r="B82" s="179">
        <f t="shared" ref="B82:G82" si="21">SUM(B83:B84)</f>
        <v>1128</v>
      </c>
      <c r="C82" s="179">
        <f t="shared" si="21"/>
        <v>255</v>
      </c>
      <c r="D82" s="179">
        <f t="shared" si="21"/>
        <v>3017</v>
      </c>
      <c r="E82" s="179">
        <f t="shared" si="21"/>
        <v>4230</v>
      </c>
      <c r="F82" s="179">
        <f t="shared" si="21"/>
        <v>1193</v>
      </c>
      <c r="G82" s="191">
        <f t="shared" si="21"/>
        <v>9823</v>
      </c>
    </row>
    <row r="83" spans="1:7" ht="19.5" customHeight="1">
      <c r="A83" s="70" t="s">
        <v>111</v>
      </c>
      <c r="B83" s="9">
        <v>103</v>
      </c>
      <c r="C83" s="9">
        <v>199</v>
      </c>
      <c r="D83" s="9">
        <v>1298</v>
      </c>
      <c r="E83" s="9">
        <v>1098</v>
      </c>
      <c r="F83" s="9">
        <v>456</v>
      </c>
      <c r="G83" s="192">
        <f>B83+C83+D83+E83+F83</f>
        <v>3154</v>
      </c>
    </row>
    <row r="84" spans="1:7" ht="19.5" customHeight="1">
      <c r="A84" s="70" t="s">
        <v>112</v>
      </c>
      <c r="B84" s="9">
        <v>1025</v>
      </c>
      <c r="C84" s="9">
        <v>56</v>
      </c>
      <c r="D84" s="9">
        <v>1719</v>
      </c>
      <c r="E84" s="9">
        <v>3132</v>
      </c>
      <c r="F84" s="9">
        <v>737</v>
      </c>
      <c r="G84" s="192">
        <f>B84+C84+D84+E84+F84</f>
        <v>6669</v>
      </c>
    </row>
    <row r="85" spans="1:7" s="97" customFormat="1" ht="19.5" customHeight="1">
      <c r="A85" s="173" t="s">
        <v>113</v>
      </c>
      <c r="B85" s="179">
        <f t="shared" ref="B85:G85" si="22">SUM(B86:B88)</f>
        <v>1393</v>
      </c>
      <c r="C85" s="179">
        <f t="shared" si="22"/>
        <v>-908</v>
      </c>
      <c r="D85" s="179">
        <f t="shared" si="22"/>
        <v>1092</v>
      </c>
      <c r="E85" s="179">
        <f t="shared" si="22"/>
        <v>3661</v>
      </c>
      <c r="F85" s="179">
        <f t="shared" si="22"/>
        <v>2206</v>
      </c>
      <c r="G85" s="191">
        <f t="shared" si="22"/>
        <v>7444</v>
      </c>
    </row>
    <row r="86" spans="1:7" ht="19.5" customHeight="1">
      <c r="A86" s="70" t="s">
        <v>114</v>
      </c>
      <c r="B86" s="9">
        <v>13</v>
      </c>
      <c r="C86" s="9">
        <v>79</v>
      </c>
      <c r="D86" s="9">
        <v>273</v>
      </c>
      <c r="E86" s="9">
        <v>2090</v>
      </c>
      <c r="F86" s="9">
        <v>59</v>
      </c>
      <c r="G86" s="192">
        <f>B86+C86+D86+E86+F86</f>
        <v>2514</v>
      </c>
    </row>
    <row r="87" spans="1:7" ht="19.5" customHeight="1">
      <c r="A87" s="70" t="s">
        <v>115</v>
      </c>
      <c r="B87" s="9">
        <v>25</v>
      </c>
      <c r="C87" s="9">
        <v>77</v>
      </c>
      <c r="D87" s="9">
        <v>33</v>
      </c>
      <c r="E87" s="9">
        <v>62</v>
      </c>
      <c r="F87" s="9">
        <v>0</v>
      </c>
      <c r="G87" s="192">
        <f>B87+C87+D87+E87+F87</f>
        <v>197</v>
      </c>
    </row>
    <row r="88" spans="1:7" ht="19.5" customHeight="1">
      <c r="A88" s="70" t="s">
        <v>116</v>
      </c>
      <c r="B88" s="9">
        <v>1355</v>
      </c>
      <c r="C88" s="9">
        <v>-1064</v>
      </c>
      <c r="D88" s="9">
        <v>786</v>
      </c>
      <c r="E88" s="9">
        <v>1509</v>
      </c>
      <c r="F88" s="9">
        <v>2147</v>
      </c>
      <c r="G88" s="192">
        <f>B88+C88+D88+E88+F88</f>
        <v>4733</v>
      </c>
    </row>
    <row r="89" spans="1:7" s="97" customFormat="1" ht="19.5" customHeight="1">
      <c r="A89" s="173" t="s">
        <v>117</v>
      </c>
      <c r="B89" s="179">
        <f t="shared" ref="B89:G89" si="23">SUM(B90:B92)</f>
        <v>1491</v>
      </c>
      <c r="C89" s="179">
        <f t="shared" si="23"/>
        <v>43</v>
      </c>
      <c r="D89" s="179">
        <f t="shared" si="23"/>
        <v>896</v>
      </c>
      <c r="E89" s="179">
        <f t="shared" si="23"/>
        <v>579</v>
      </c>
      <c r="F89" s="179">
        <f t="shared" si="23"/>
        <v>2131</v>
      </c>
      <c r="G89" s="191">
        <f t="shared" si="23"/>
        <v>5140</v>
      </c>
    </row>
    <row r="90" spans="1:7" ht="19.5" customHeight="1">
      <c r="A90" s="70" t="s">
        <v>118</v>
      </c>
      <c r="B90" s="9">
        <v>23</v>
      </c>
      <c r="C90" s="9">
        <v>-725</v>
      </c>
      <c r="D90" s="9">
        <v>181</v>
      </c>
      <c r="E90" s="9">
        <v>251</v>
      </c>
      <c r="F90" s="9">
        <v>47</v>
      </c>
      <c r="G90" s="192">
        <f>B90+C90+D90+E90+F90</f>
        <v>-223</v>
      </c>
    </row>
    <row r="91" spans="1:7" ht="19.5" customHeight="1">
      <c r="A91" s="70" t="s">
        <v>119</v>
      </c>
      <c r="B91" s="9">
        <v>60</v>
      </c>
      <c r="C91" s="9">
        <v>451</v>
      </c>
      <c r="D91" s="9">
        <v>471</v>
      </c>
      <c r="E91" s="9">
        <v>146</v>
      </c>
      <c r="F91" s="9">
        <v>693</v>
      </c>
      <c r="G91" s="192">
        <f>B91+C91+D91+E91+F91</f>
        <v>1821</v>
      </c>
    </row>
    <row r="92" spans="1:7" ht="19.5" customHeight="1">
      <c r="A92" s="70" t="s">
        <v>120</v>
      </c>
      <c r="B92" s="9">
        <v>1408</v>
      </c>
      <c r="C92" s="9">
        <v>317</v>
      </c>
      <c r="D92" s="9">
        <v>244</v>
      </c>
      <c r="E92" s="9">
        <v>182</v>
      </c>
      <c r="F92" s="9">
        <v>1391</v>
      </c>
      <c r="G92" s="192">
        <f>B92+C92+D92+E92+F92</f>
        <v>3542</v>
      </c>
    </row>
    <row r="93" spans="1:7" s="97" customFormat="1" ht="19.5" customHeight="1">
      <c r="A93" s="173" t="s">
        <v>121</v>
      </c>
      <c r="B93" s="179">
        <f t="shared" ref="B93:G93" si="24">SUM(B94:B96)</f>
        <v>1184</v>
      </c>
      <c r="C93" s="179">
        <f t="shared" si="24"/>
        <v>-50</v>
      </c>
      <c r="D93" s="179">
        <f t="shared" si="24"/>
        <v>199</v>
      </c>
      <c r="E93" s="179">
        <f t="shared" si="24"/>
        <v>-1905</v>
      </c>
      <c r="F93" s="179">
        <f t="shared" si="24"/>
        <v>-779</v>
      </c>
      <c r="G93" s="191">
        <f t="shared" si="24"/>
        <v>-1351</v>
      </c>
    </row>
    <row r="94" spans="1:7" ht="19.5" customHeight="1">
      <c r="A94" s="70" t="s">
        <v>122</v>
      </c>
      <c r="B94" s="9">
        <v>1184</v>
      </c>
      <c r="C94" s="9">
        <v>-64</v>
      </c>
      <c r="D94" s="9">
        <v>136</v>
      </c>
      <c r="E94" s="9">
        <v>-2000</v>
      </c>
      <c r="F94" s="9">
        <v>-792</v>
      </c>
      <c r="G94" s="192">
        <f>B94+C94+D94+E94+F94</f>
        <v>-1536</v>
      </c>
    </row>
    <row r="95" spans="1:7" ht="19.5" customHeight="1">
      <c r="A95" s="70" t="s">
        <v>123</v>
      </c>
      <c r="B95" s="9">
        <v>0</v>
      </c>
      <c r="C95" s="9">
        <v>0</v>
      </c>
      <c r="D95" s="9">
        <v>28</v>
      </c>
      <c r="E95" s="9">
        <v>13</v>
      </c>
      <c r="F95" s="9">
        <v>5</v>
      </c>
      <c r="G95" s="192">
        <f>B95+C95+D95+E95+F95</f>
        <v>46</v>
      </c>
    </row>
    <row r="96" spans="1:7" ht="19.5" customHeight="1">
      <c r="A96" s="70" t="s">
        <v>124</v>
      </c>
      <c r="B96" s="9">
        <v>0</v>
      </c>
      <c r="C96" s="9">
        <v>14</v>
      </c>
      <c r="D96" s="9">
        <v>35</v>
      </c>
      <c r="E96" s="9">
        <v>82</v>
      </c>
      <c r="F96" s="9">
        <v>8</v>
      </c>
      <c r="G96" s="192">
        <f>B96+C96+D96+E96+F96</f>
        <v>139</v>
      </c>
    </row>
    <row r="97" spans="1:9" s="97" customFormat="1" ht="19.5" customHeight="1">
      <c r="A97" s="173" t="s">
        <v>125</v>
      </c>
      <c r="B97" s="179">
        <f t="shared" ref="B97:G97" si="25">SUM(B98:B101)</f>
        <v>3</v>
      </c>
      <c r="C97" s="179">
        <f t="shared" si="25"/>
        <v>126</v>
      </c>
      <c r="D97" s="179">
        <f t="shared" si="25"/>
        <v>288</v>
      </c>
      <c r="E97" s="179">
        <f t="shared" si="25"/>
        <v>557</v>
      </c>
      <c r="F97" s="179">
        <f t="shared" si="25"/>
        <v>365</v>
      </c>
      <c r="G97" s="191">
        <f t="shared" si="25"/>
        <v>1339</v>
      </c>
    </row>
    <row r="98" spans="1:9" ht="19.5" customHeight="1">
      <c r="A98" s="70" t="s">
        <v>126</v>
      </c>
      <c r="B98" s="9">
        <v>0</v>
      </c>
      <c r="C98" s="9">
        <v>0</v>
      </c>
      <c r="D98" s="9">
        <v>-347</v>
      </c>
      <c r="E98" s="9">
        <v>126</v>
      </c>
      <c r="F98" s="9">
        <v>132</v>
      </c>
      <c r="G98" s="192">
        <f>B98+C98+D98+E98+F98</f>
        <v>-89</v>
      </c>
    </row>
    <row r="99" spans="1:9" ht="19.5" customHeight="1">
      <c r="A99" s="70" t="s">
        <v>127</v>
      </c>
      <c r="B99" s="9">
        <v>0</v>
      </c>
      <c r="C99" s="9">
        <v>0</v>
      </c>
      <c r="D99" s="9">
        <v>64</v>
      </c>
      <c r="E99" s="9">
        <v>78</v>
      </c>
      <c r="F99" s="9">
        <v>199</v>
      </c>
      <c r="G99" s="192">
        <f>B99+C99+D99+E99+F99</f>
        <v>341</v>
      </c>
    </row>
    <row r="100" spans="1:9" ht="19.5" customHeight="1">
      <c r="A100" s="70" t="s">
        <v>128</v>
      </c>
      <c r="B100" s="9">
        <v>0</v>
      </c>
      <c r="C100" s="9">
        <v>0</v>
      </c>
      <c r="D100" s="9">
        <v>0</v>
      </c>
      <c r="E100" s="9">
        <v>238</v>
      </c>
      <c r="F100" s="9">
        <v>0</v>
      </c>
      <c r="G100" s="192">
        <f>B100+C100+D100+E100+F100</f>
        <v>238</v>
      </c>
    </row>
    <row r="101" spans="1:9" ht="19.5" customHeight="1">
      <c r="A101" s="70" t="s">
        <v>129</v>
      </c>
      <c r="B101" s="9">
        <v>3</v>
      </c>
      <c r="C101" s="9">
        <v>126</v>
      </c>
      <c r="D101" s="9">
        <v>571</v>
      </c>
      <c r="E101" s="9">
        <v>115</v>
      </c>
      <c r="F101" s="9">
        <v>34</v>
      </c>
      <c r="G101" s="192">
        <f>B101+C101+D101+E101+F101</f>
        <v>849</v>
      </c>
    </row>
    <row r="102" spans="1:9" s="97" customFormat="1" ht="19.5" customHeight="1">
      <c r="A102" s="173" t="s">
        <v>130</v>
      </c>
      <c r="B102" s="179">
        <f t="shared" ref="B102:G102" si="26">B103</f>
        <v>13</v>
      </c>
      <c r="C102" s="179">
        <f t="shared" si="26"/>
        <v>6</v>
      </c>
      <c r="D102" s="179">
        <f t="shared" si="26"/>
        <v>199</v>
      </c>
      <c r="E102" s="179">
        <f t="shared" si="26"/>
        <v>24</v>
      </c>
      <c r="F102" s="179">
        <f t="shared" si="26"/>
        <v>457</v>
      </c>
      <c r="G102" s="191">
        <f t="shared" si="26"/>
        <v>699</v>
      </c>
    </row>
    <row r="103" spans="1:9" ht="19.5" customHeight="1">
      <c r="A103" s="70" t="s">
        <v>131</v>
      </c>
      <c r="B103" s="9">
        <v>13</v>
      </c>
      <c r="C103" s="9">
        <v>6</v>
      </c>
      <c r="D103" s="9">
        <v>199</v>
      </c>
      <c r="E103" s="9">
        <v>24</v>
      </c>
      <c r="F103" s="9">
        <v>457</v>
      </c>
      <c r="G103" s="192">
        <f>B103+C103+D103+E103+F103</f>
        <v>699</v>
      </c>
    </row>
    <row r="104" spans="1:9" s="97" customFormat="1" ht="19.5" customHeight="1">
      <c r="A104" s="72" t="s">
        <v>6</v>
      </c>
      <c r="B104" s="92">
        <f t="shared" ref="B104:G104" si="27">B105+B114+B118+B122+B126+B132</f>
        <v>3364</v>
      </c>
      <c r="C104" s="92">
        <f t="shared" si="27"/>
        <v>31722</v>
      </c>
      <c r="D104" s="92">
        <f t="shared" si="27"/>
        <v>2960</v>
      </c>
      <c r="E104" s="92">
        <f t="shared" si="27"/>
        <v>6119</v>
      </c>
      <c r="F104" s="92">
        <f t="shared" si="27"/>
        <v>-1542</v>
      </c>
      <c r="G104" s="93">
        <f t="shared" si="27"/>
        <v>42623</v>
      </c>
    </row>
    <row r="105" spans="1:9" s="97" customFormat="1" ht="19.5" customHeight="1">
      <c r="A105" s="173" t="s">
        <v>132</v>
      </c>
      <c r="B105" s="179">
        <f t="shared" ref="B105:G105" si="28">SUM(B106:B113)</f>
        <v>1793</v>
      </c>
      <c r="C105" s="179">
        <f t="shared" si="28"/>
        <v>33915</v>
      </c>
      <c r="D105" s="179">
        <f t="shared" si="28"/>
        <v>873</v>
      </c>
      <c r="E105" s="179">
        <f t="shared" si="28"/>
        <v>-780</v>
      </c>
      <c r="F105" s="179">
        <f t="shared" si="28"/>
        <v>-3176</v>
      </c>
      <c r="G105" s="191">
        <f t="shared" si="28"/>
        <v>32625</v>
      </c>
    </row>
    <row r="106" spans="1:9" ht="19.5" customHeight="1">
      <c r="A106" s="70" t="s">
        <v>807</v>
      </c>
      <c r="B106" s="9">
        <v>741</v>
      </c>
      <c r="C106" s="9">
        <v>11704</v>
      </c>
      <c r="D106" s="9">
        <v>299</v>
      </c>
      <c r="E106" s="9">
        <v>39</v>
      </c>
      <c r="F106" s="9">
        <v>-38</v>
      </c>
      <c r="G106" s="192">
        <f t="shared" ref="G106:G113" si="29">B106+C106+D106+E106+F106</f>
        <v>12745</v>
      </c>
    </row>
    <row r="107" spans="1:9" ht="19.5" customHeight="1">
      <c r="A107" s="70" t="s">
        <v>135</v>
      </c>
      <c r="B107" s="9">
        <v>2</v>
      </c>
      <c r="C107" s="9">
        <v>192</v>
      </c>
      <c r="D107" s="9">
        <v>1</v>
      </c>
      <c r="E107" s="9">
        <v>0</v>
      </c>
      <c r="F107" s="9">
        <v>18</v>
      </c>
      <c r="G107" s="192">
        <f t="shared" si="29"/>
        <v>213</v>
      </c>
    </row>
    <row r="108" spans="1:9" ht="19.5" customHeight="1">
      <c r="A108" s="70" t="s">
        <v>136</v>
      </c>
      <c r="B108" s="9">
        <v>0</v>
      </c>
      <c r="C108" s="9">
        <v>0</v>
      </c>
      <c r="D108" s="9">
        <v>0</v>
      </c>
      <c r="E108" s="9">
        <v>0</v>
      </c>
      <c r="F108" s="9">
        <v>0</v>
      </c>
      <c r="G108" s="192">
        <f t="shared" si="29"/>
        <v>0</v>
      </c>
    </row>
    <row r="109" spans="1:9" ht="19.5" customHeight="1">
      <c r="A109" s="70" t="s">
        <v>137</v>
      </c>
      <c r="B109" s="9">
        <v>0</v>
      </c>
      <c r="C109" s="9">
        <v>12</v>
      </c>
      <c r="D109" s="9">
        <v>236</v>
      </c>
      <c r="E109" s="9">
        <v>15</v>
      </c>
      <c r="F109" s="9">
        <v>145</v>
      </c>
      <c r="G109" s="192">
        <f t="shared" si="29"/>
        <v>408</v>
      </c>
    </row>
    <row r="110" spans="1:9" ht="19.5" customHeight="1">
      <c r="A110" s="70" t="s">
        <v>139</v>
      </c>
      <c r="B110" s="9">
        <v>674</v>
      </c>
      <c r="C110" s="9">
        <v>253</v>
      </c>
      <c r="D110" s="9">
        <v>78</v>
      </c>
      <c r="E110" s="9">
        <v>45</v>
      </c>
      <c r="F110" s="9">
        <v>352</v>
      </c>
      <c r="G110" s="192">
        <f t="shared" si="29"/>
        <v>1402</v>
      </c>
    </row>
    <row r="111" spans="1:9" ht="19.5" customHeight="1">
      <c r="A111" s="70" t="s">
        <v>142</v>
      </c>
      <c r="B111" s="9">
        <v>0</v>
      </c>
      <c r="C111" s="9">
        <v>21446</v>
      </c>
      <c r="D111" s="9">
        <v>67</v>
      </c>
      <c r="E111" s="9">
        <v>1</v>
      </c>
      <c r="F111" s="9">
        <v>-6443</v>
      </c>
      <c r="G111" s="192">
        <f t="shared" si="29"/>
        <v>15071</v>
      </c>
      <c r="H111" s="8"/>
      <c r="I111" s="8"/>
    </row>
    <row r="112" spans="1:9" ht="19.5" customHeight="1">
      <c r="A112" s="70" t="s">
        <v>143</v>
      </c>
      <c r="B112" s="9">
        <v>376</v>
      </c>
      <c r="C112" s="9">
        <v>308</v>
      </c>
      <c r="D112" s="9">
        <v>165</v>
      </c>
      <c r="E112" s="9">
        <v>5</v>
      </c>
      <c r="F112" s="9">
        <v>2550</v>
      </c>
      <c r="G112" s="192">
        <f t="shared" si="29"/>
        <v>3404</v>
      </c>
    </row>
    <row r="113" spans="1:7" ht="19.5" customHeight="1">
      <c r="A113" s="70" t="s">
        <v>144</v>
      </c>
      <c r="B113" s="9">
        <v>0</v>
      </c>
      <c r="C113" s="9">
        <v>0</v>
      </c>
      <c r="D113" s="9">
        <v>27</v>
      </c>
      <c r="E113" s="9">
        <v>-885</v>
      </c>
      <c r="F113" s="9">
        <v>240</v>
      </c>
      <c r="G113" s="192">
        <f t="shared" si="29"/>
        <v>-618</v>
      </c>
    </row>
    <row r="114" spans="1:7" s="97" customFormat="1" ht="19.5" customHeight="1">
      <c r="A114" s="173" t="s">
        <v>145</v>
      </c>
      <c r="B114" s="179">
        <f t="shared" ref="B114:G114" si="30">SUM(B115:B117)</f>
        <v>356</v>
      </c>
      <c r="C114" s="179">
        <f t="shared" si="30"/>
        <v>52</v>
      </c>
      <c r="D114" s="179">
        <f t="shared" si="30"/>
        <v>138</v>
      </c>
      <c r="E114" s="179">
        <f t="shared" si="30"/>
        <v>83</v>
      </c>
      <c r="F114" s="179">
        <f t="shared" si="30"/>
        <v>65</v>
      </c>
      <c r="G114" s="191">
        <f t="shared" si="30"/>
        <v>694</v>
      </c>
    </row>
    <row r="115" spans="1:7" ht="19.5" customHeight="1">
      <c r="A115" s="70" t="s">
        <v>146</v>
      </c>
      <c r="B115" s="9">
        <v>0</v>
      </c>
      <c r="C115" s="9">
        <v>0</v>
      </c>
      <c r="D115" s="9">
        <v>33</v>
      </c>
      <c r="E115" s="9">
        <v>5</v>
      </c>
      <c r="F115" s="9">
        <v>30</v>
      </c>
      <c r="G115" s="192">
        <f>B115+C115+D115+E115+F115</f>
        <v>68</v>
      </c>
    </row>
    <row r="116" spans="1:7" ht="19.5" customHeight="1">
      <c r="A116" s="70" t="s">
        <v>147</v>
      </c>
      <c r="B116" s="9">
        <v>0</v>
      </c>
      <c r="C116" s="9">
        <v>0</v>
      </c>
      <c r="D116" s="9">
        <v>3</v>
      </c>
      <c r="E116" s="9">
        <v>5</v>
      </c>
      <c r="F116" s="9">
        <v>4</v>
      </c>
      <c r="G116" s="192">
        <f>B116+C116+D116+E116+F116</f>
        <v>12</v>
      </c>
    </row>
    <row r="117" spans="1:7" ht="19.5" customHeight="1">
      <c r="A117" s="70" t="s">
        <v>148</v>
      </c>
      <c r="B117" s="9">
        <v>356</v>
      </c>
      <c r="C117" s="9">
        <v>52</v>
      </c>
      <c r="D117" s="9">
        <v>102</v>
      </c>
      <c r="E117" s="9">
        <v>73</v>
      </c>
      <c r="F117" s="9">
        <v>31</v>
      </c>
      <c r="G117" s="192">
        <f>B117+C117+D117+E117+F117</f>
        <v>614</v>
      </c>
    </row>
    <row r="118" spans="1:7" s="97" customFormat="1" ht="19.5" customHeight="1">
      <c r="A118" s="173" t="s">
        <v>149</v>
      </c>
      <c r="B118" s="179">
        <f t="shared" ref="B118:G118" si="31">SUM(B119:B121)</f>
        <v>24</v>
      </c>
      <c r="C118" s="179">
        <f t="shared" si="31"/>
        <v>-3906</v>
      </c>
      <c r="D118" s="179">
        <f t="shared" si="31"/>
        <v>222</v>
      </c>
      <c r="E118" s="179">
        <f t="shared" si="31"/>
        <v>420</v>
      </c>
      <c r="F118" s="179">
        <f t="shared" si="31"/>
        <v>20</v>
      </c>
      <c r="G118" s="191">
        <f t="shared" si="31"/>
        <v>-3220</v>
      </c>
    </row>
    <row r="119" spans="1:7" ht="19.5" customHeight="1">
      <c r="A119" s="70" t="s">
        <v>150</v>
      </c>
      <c r="B119" s="9">
        <v>24</v>
      </c>
      <c r="C119" s="9">
        <v>-3960</v>
      </c>
      <c r="D119" s="9">
        <v>183</v>
      </c>
      <c r="E119" s="9">
        <v>414</v>
      </c>
      <c r="F119" s="9">
        <v>19</v>
      </c>
      <c r="G119" s="192">
        <f>B119+C119+D119+E119+F119</f>
        <v>-3320</v>
      </c>
    </row>
    <row r="120" spans="1:7" ht="19.5" customHeight="1">
      <c r="A120" s="70" t="s">
        <v>151</v>
      </c>
      <c r="B120" s="9">
        <v>0</v>
      </c>
      <c r="C120" s="9">
        <v>54</v>
      </c>
      <c r="D120" s="9">
        <v>6</v>
      </c>
      <c r="E120" s="9">
        <v>0</v>
      </c>
      <c r="F120" s="9">
        <v>1</v>
      </c>
      <c r="G120" s="192">
        <f>B120+C120+D120+E120+F120</f>
        <v>61</v>
      </c>
    </row>
    <row r="121" spans="1:7" ht="19.5" customHeight="1">
      <c r="A121" s="70" t="s">
        <v>152</v>
      </c>
      <c r="B121" s="9">
        <v>0</v>
      </c>
      <c r="C121" s="9">
        <v>0</v>
      </c>
      <c r="D121" s="9">
        <v>33</v>
      </c>
      <c r="E121" s="9">
        <v>6</v>
      </c>
      <c r="F121" s="9">
        <v>0</v>
      </c>
      <c r="G121" s="192">
        <f>B121+C121+D121+E121+F121</f>
        <v>39</v>
      </c>
    </row>
    <row r="122" spans="1:7" s="97" customFormat="1" ht="19.5" customHeight="1">
      <c r="A122" s="173" t="s">
        <v>153</v>
      </c>
      <c r="B122" s="179">
        <f t="shared" ref="B122:G122" si="32">SUM(B123:B125)</f>
        <v>5</v>
      </c>
      <c r="C122" s="179">
        <f t="shared" si="32"/>
        <v>272</v>
      </c>
      <c r="D122" s="179">
        <f t="shared" si="32"/>
        <v>128</v>
      </c>
      <c r="E122" s="179">
        <f t="shared" si="32"/>
        <v>241</v>
      </c>
      <c r="F122" s="179">
        <f t="shared" si="32"/>
        <v>458</v>
      </c>
      <c r="G122" s="191">
        <f t="shared" si="32"/>
        <v>1104</v>
      </c>
    </row>
    <row r="123" spans="1:7" ht="19.5" customHeight="1">
      <c r="A123" s="70" t="s">
        <v>154</v>
      </c>
      <c r="B123" s="9">
        <v>5</v>
      </c>
      <c r="C123" s="9">
        <v>265</v>
      </c>
      <c r="D123" s="9">
        <v>126</v>
      </c>
      <c r="E123" s="9">
        <v>238</v>
      </c>
      <c r="F123" s="9">
        <v>455</v>
      </c>
      <c r="G123" s="192">
        <f>B123+C123+D123+E123+F123</f>
        <v>1089</v>
      </c>
    </row>
    <row r="124" spans="1:7" ht="19.5" customHeight="1">
      <c r="A124" s="70" t="s">
        <v>155</v>
      </c>
      <c r="B124" s="9">
        <v>0</v>
      </c>
      <c r="C124" s="9">
        <v>0</v>
      </c>
      <c r="D124" s="9">
        <v>0</v>
      </c>
      <c r="E124" s="9">
        <v>3</v>
      </c>
      <c r="F124" s="9">
        <v>0</v>
      </c>
      <c r="G124" s="192">
        <f>B124+C124+D124+E124+F124</f>
        <v>3</v>
      </c>
    </row>
    <row r="125" spans="1:7" ht="19.5" customHeight="1">
      <c r="A125" s="70" t="s">
        <v>156</v>
      </c>
      <c r="B125" s="9">
        <v>0</v>
      </c>
      <c r="C125" s="9">
        <v>7</v>
      </c>
      <c r="D125" s="9">
        <v>2</v>
      </c>
      <c r="E125" s="9">
        <v>0</v>
      </c>
      <c r="F125" s="9">
        <v>3</v>
      </c>
      <c r="G125" s="192">
        <f>B125+C125+D125+E125+F125</f>
        <v>12</v>
      </c>
    </row>
    <row r="126" spans="1:7" s="97" customFormat="1" ht="19.5" customHeight="1">
      <c r="A126" s="173" t="s">
        <v>157</v>
      </c>
      <c r="B126" s="179">
        <f t="shared" ref="B126:G126" si="33">SUM(B127:B131)</f>
        <v>559</v>
      </c>
      <c r="C126" s="179">
        <f t="shared" si="33"/>
        <v>1082</v>
      </c>
      <c r="D126" s="179">
        <f t="shared" si="33"/>
        <v>124</v>
      </c>
      <c r="E126" s="179">
        <f t="shared" si="33"/>
        <v>109</v>
      </c>
      <c r="F126" s="179">
        <f t="shared" si="33"/>
        <v>372</v>
      </c>
      <c r="G126" s="191">
        <f t="shared" si="33"/>
        <v>2246</v>
      </c>
    </row>
    <row r="127" spans="1:7" ht="19.5" customHeight="1">
      <c r="A127" s="70" t="s">
        <v>158</v>
      </c>
      <c r="B127" s="9">
        <v>0</v>
      </c>
      <c r="C127" s="9">
        <v>0</v>
      </c>
      <c r="D127" s="9">
        <v>1</v>
      </c>
      <c r="E127" s="9">
        <v>9</v>
      </c>
      <c r="F127" s="9">
        <v>1</v>
      </c>
      <c r="G127" s="192">
        <f>B127+C127+D127+E127+F127</f>
        <v>11</v>
      </c>
    </row>
    <row r="128" spans="1:7" ht="19.5" customHeight="1">
      <c r="A128" s="70" t="s">
        <v>159</v>
      </c>
      <c r="B128" s="9">
        <v>10</v>
      </c>
      <c r="C128" s="9">
        <v>137</v>
      </c>
      <c r="D128" s="9">
        <v>80</v>
      </c>
      <c r="E128" s="9">
        <v>63</v>
      </c>
      <c r="F128" s="9">
        <v>121</v>
      </c>
      <c r="G128" s="192">
        <f>B128+C128+D128+E128+F128</f>
        <v>411</v>
      </c>
    </row>
    <row r="129" spans="1:7" ht="19.5" customHeight="1">
      <c r="A129" s="70" t="s">
        <v>160</v>
      </c>
      <c r="B129" s="9">
        <v>105</v>
      </c>
      <c r="C129" s="9">
        <v>-7</v>
      </c>
      <c r="D129" s="9">
        <v>10</v>
      </c>
      <c r="E129" s="9">
        <v>4</v>
      </c>
      <c r="F129" s="9">
        <v>14</v>
      </c>
      <c r="G129" s="192">
        <f>B129+C129+D129+E129+F129</f>
        <v>126</v>
      </c>
    </row>
    <row r="130" spans="1:7" ht="19.5" customHeight="1">
      <c r="A130" s="70" t="s">
        <v>161</v>
      </c>
      <c r="B130" s="9">
        <v>179</v>
      </c>
      <c r="C130" s="9">
        <v>439</v>
      </c>
      <c r="D130" s="9">
        <v>8</v>
      </c>
      <c r="E130" s="9">
        <v>28</v>
      </c>
      <c r="F130" s="9">
        <v>25</v>
      </c>
      <c r="G130" s="192">
        <f>B130+C130+D130+E130+F130</f>
        <v>679</v>
      </c>
    </row>
    <row r="131" spans="1:7" ht="19.5" customHeight="1">
      <c r="A131" s="70" t="s">
        <v>162</v>
      </c>
      <c r="B131" s="9">
        <v>265</v>
      </c>
      <c r="C131" s="9">
        <v>513</v>
      </c>
      <c r="D131" s="9">
        <v>25</v>
      </c>
      <c r="E131" s="9">
        <v>5</v>
      </c>
      <c r="F131" s="9">
        <v>211</v>
      </c>
      <c r="G131" s="192">
        <f>B131+C131+D131+E131+F131</f>
        <v>1019</v>
      </c>
    </row>
    <row r="132" spans="1:7" s="97" customFormat="1" ht="19.5" customHeight="1">
      <c r="A132" s="173" t="s">
        <v>163</v>
      </c>
      <c r="B132" s="179">
        <f t="shared" ref="B132:G132" si="34">SUM(B133:B139)</f>
        <v>627</v>
      </c>
      <c r="C132" s="179">
        <f t="shared" si="34"/>
        <v>307</v>
      </c>
      <c r="D132" s="179">
        <f t="shared" si="34"/>
        <v>1475</v>
      </c>
      <c r="E132" s="179">
        <f t="shared" si="34"/>
        <v>6046</v>
      </c>
      <c r="F132" s="179">
        <f t="shared" si="34"/>
        <v>719</v>
      </c>
      <c r="G132" s="191">
        <f t="shared" si="34"/>
        <v>9174</v>
      </c>
    </row>
    <row r="133" spans="1:7" ht="19.5" customHeight="1">
      <c r="A133" s="70" t="s">
        <v>164</v>
      </c>
      <c r="B133" s="9">
        <v>472</v>
      </c>
      <c r="C133" s="9">
        <v>177</v>
      </c>
      <c r="D133" s="9">
        <v>781</v>
      </c>
      <c r="E133" s="9">
        <v>1936</v>
      </c>
      <c r="F133" s="9">
        <v>17</v>
      </c>
      <c r="G133" s="192">
        <f t="shared" ref="G133:G139" si="35">B133+C133+D133+E133+F133</f>
        <v>3383</v>
      </c>
    </row>
    <row r="134" spans="1:7" ht="19.5" customHeight="1">
      <c r="A134" s="70" t="s">
        <v>165</v>
      </c>
      <c r="B134" s="9">
        <v>0</v>
      </c>
      <c r="C134" s="9">
        <v>0</v>
      </c>
      <c r="D134" s="9">
        <v>35</v>
      </c>
      <c r="E134" s="9">
        <v>6</v>
      </c>
      <c r="F134" s="9">
        <v>87</v>
      </c>
      <c r="G134" s="192">
        <f t="shared" si="35"/>
        <v>128</v>
      </c>
    </row>
    <row r="135" spans="1:7" ht="19.5" customHeight="1">
      <c r="A135" s="70" t="s">
        <v>166</v>
      </c>
      <c r="B135" s="9">
        <v>101</v>
      </c>
      <c r="C135" s="9">
        <v>0</v>
      </c>
      <c r="D135" s="9">
        <v>510</v>
      </c>
      <c r="E135" s="9">
        <v>16</v>
      </c>
      <c r="F135" s="9">
        <v>24</v>
      </c>
      <c r="G135" s="192">
        <f t="shared" si="35"/>
        <v>651</v>
      </c>
    </row>
    <row r="136" spans="1:7" ht="19.5" customHeight="1">
      <c r="A136" s="70" t="s">
        <v>167</v>
      </c>
      <c r="B136" s="9">
        <v>113</v>
      </c>
      <c r="C136" s="9">
        <v>75</v>
      </c>
      <c r="D136" s="9">
        <v>39</v>
      </c>
      <c r="E136" s="9">
        <v>62</v>
      </c>
      <c r="F136" s="9">
        <v>10</v>
      </c>
      <c r="G136" s="192">
        <f t="shared" si="35"/>
        <v>299</v>
      </c>
    </row>
    <row r="137" spans="1:7" ht="19.5" customHeight="1">
      <c r="A137" s="70" t="s">
        <v>168</v>
      </c>
      <c r="B137" s="9">
        <v>107</v>
      </c>
      <c r="C137" s="9">
        <v>38</v>
      </c>
      <c r="D137" s="9">
        <v>68</v>
      </c>
      <c r="E137" s="9">
        <v>3998</v>
      </c>
      <c r="F137" s="9">
        <v>62</v>
      </c>
      <c r="G137" s="192">
        <f t="shared" si="35"/>
        <v>4273</v>
      </c>
    </row>
    <row r="138" spans="1:7" ht="19.5" customHeight="1">
      <c r="A138" s="70" t="s">
        <v>169</v>
      </c>
      <c r="B138" s="9">
        <v>8</v>
      </c>
      <c r="C138" s="9">
        <v>0</v>
      </c>
      <c r="D138" s="9">
        <v>1</v>
      </c>
      <c r="E138" s="9">
        <v>3</v>
      </c>
      <c r="F138" s="9">
        <v>0</v>
      </c>
      <c r="G138" s="192">
        <f t="shared" si="35"/>
        <v>12</v>
      </c>
    </row>
    <row r="139" spans="1:7" ht="19.5" customHeight="1">
      <c r="A139" s="70" t="s">
        <v>170</v>
      </c>
      <c r="B139" s="9">
        <v>-174</v>
      </c>
      <c r="C139" s="9">
        <v>17</v>
      </c>
      <c r="D139" s="9">
        <v>41</v>
      </c>
      <c r="E139" s="9">
        <v>25</v>
      </c>
      <c r="F139" s="9">
        <v>519</v>
      </c>
      <c r="G139" s="192">
        <f t="shared" si="35"/>
        <v>428</v>
      </c>
    </row>
    <row r="140" spans="1:7" s="97" customFormat="1" ht="19.5" customHeight="1">
      <c r="A140" s="72" t="s">
        <v>7</v>
      </c>
      <c r="B140" s="92">
        <f t="shared" ref="B140:G140" si="36">B141</f>
        <v>10274</v>
      </c>
      <c r="C140" s="92">
        <f t="shared" si="36"/>
        <v>777</v>
      </c>
      <c r="D140" s="92">
        <f t="shared" si="36"/>
        <v>7331</v>
      </c>
      <c r="E140" s="92">
        <f t="shared" si="36"/>
        <v>4546</v>
      </c>
      <c r="F140" s="92">
        <f t="shared" si="36"/>
        <v>4097</v>
      </c>
      <c r="G140" s="93">
        <f t="shared" si="36"/>
        <v>27025</v>
      </c>
    </row>
    <row r="141" spans="1:7" s="97" customFormat="1" ht="19.5" customHeight="1">
      <c r="A141" s="173" t="s">
        <v>172</v>
      </c>
      <c r="B141" s="179">
        <f t="shared" ref="B141:G141" si="37">SUM(B142:B151)</f>
        <v>10274</v>
      </c>
      <c r="C141" s="179">
        <f t="shared" si="37"/>
        <v>777</v>
      </c>
      <c r="D141" s="179">
        <f t="shared" si="37"/>
        <v>7331</v>
      </c>
      <c r="E141" s="179">
        <f t="shared" si="37"/>
        <v>4546</v>
      </c>
      <c r="F141" s="179">
        <f t="shared" si="37"/>
        <v>4097</v>
      </c>
      <c r="G141" s="191">
        <f t="shared" si="37"/>
        <v>27025</v>
      </c>
    </row>
    <row r="142" spans="1:7" ht="19.5" customHeight="1">
      <c r="A142" s="70" t="s">
        <v>174</v>
      </c>
      <c r="B142" s="9">
        <v>1517</v>
      </c>
      <c r="C142" s="9">
        <v>146</v>
      </c>
      <c r="D142" s="9">
        <v>1312</v>
      </c>
      <c r="E142" s="9">
        <v>3</v>
      </c>
      <c r="F142" s="9">
        <v>86</v>
      </c>
      <c r="G142" s="192">
        <f t="shared" ref="G142:G151" si="38">B142+C142+D142+E142+F142</f>
        <v>3064</v>
      </c>
    </row>
    <row r="143" spans="1:7" ht="19.5" customHeight="1">
      <c r="A143" s="70" t="s">
        <v>175</v>
      </c>
      <c r="B143" s="9">
        <v>124</v>
      </c>
      <c r="C143" s="9">
        <v>0</v>
      </c>
      <c r="D143" s="9">
        <v>86</v>
      </c>
      <c r="E143" s="9">
        <v>57</v>
      </c>
      <c r="F143" s="9">
        <v>49</v>
      </c>
      <c r="G143" s="192">
        <f t="shared" si="38"/>
        <v>316</v>
      </c>
    </row>
    <row r="144" spans="1:7" ht="19.5" customHeight="1">
      <c r="A144" s="70" t="s">
        <v>176</v>
      </c>
      <c r="B144" s="9">
        <v>4594</v>
      </c>
      <c r="C144" s="9">
        <v>67</v>
      </c>
      <c r="D144" s="9">
        <v>1612</v>
      </c>
      <c r="E144" s="9">
        <v>380</v>
      </c>
      <c r="F144" s="9">
        <v>1476</v>
      </c>
      <c r="G144" s="192">
        <f t="shared" si="38"/>
        <v>8129</v>
      </c>
    </row>
    <row r="145" spans="1:7" ht="19.5" customHeight="1">
      <c r="A145" s="70" t="s">
        <v>177</v>
      </c>
      <c r="B145" s="9">
        <v>0</v>
      </c>
      <c r="C145" s="9">
        <v>0</v>
      </c>
      <c r="D145" s="9">
        <v>0</v>
      </c>
      <c r="E145" s="9">
        <v>0</v>
      </c>
      <c r="F145" s="9">
        <v>0</v>
      </c>
      <c r="G145" s="192">
        <f t="shared" si="38"/>
        <v>0</v>
      </c>
    </row>
    <row r="146" spans="1:7" ht="19.5" customHeight="1">
      <c r="A146" s="70" t="s">
        <v>178</v>
      </c>
      <c r="B146" s="9">
        <v>16</v>
      </c>
      <c r="C146" s="9">
        <v>38</v>
      </c>
      <c r="D146" s="9">
        <v>-8</v>
      </c>
      <c r="E146" s="9">
        <v>30</v>
      </c>
      <c r="F146" s="9">
        <v>16</v>
      </c>
      <c r="G146" s="192">
        <f t="shared" si="38"/>
        <v>92</v>
      </c>
    </row>
    <row r="147" spans="1:7" ht="19.5" customHeight="1">
      <c r="A147" s="70" t="s">
        <v>180</v>
      </c>
      <c r="B147" s="9">
        <v>2992</v>
      </c>
      <c r="C147" s="9">
        <v>75</v>
      </c>
      <c r="D147" s="9">
        <v>1783</v>
      </c>
      <c r="E147" s="9">
        <v>935</v>
      </c>
      <c r="F147" s="9">
        <v>2174</v>
      </c>
      <c r="G147" s="192">
        <f t="shared" si="38"/>
        <v>7959</v>
      </c>
    </row>
    <row r="148" spans="1:7" ht="19.5" customHeight="1">
      <c r="A148" s="70" t="s">
        <v>181</v>
      </c>
      <c r="B148" s="9">
        <v>0</v>
      </c>
      <c r="C148" s="9">
        <v>119</v>
      </c>
      <c r="D148" s="9">
        <v>101</v>
      </c>
      <c r="E148" s="9">
        <v>0</v>
      </c>
      <c r="F148" s="9">
        <v>92</v>
      </c>
      <c r="G148" s="192">
        <f t="shared" si="38"/>
        <v>312</v>
      </c>
    </row>
    <row r="149" spans="1:7" ht="19.5" customHeight="1">
      <c r="A149" s="70" t="s">
        <v>182</v>
      </c>
      <c r="B149" s="9">
        <v>6</v>
      </c>
      <c r="C149" s="9">
        <v>0</v>
      </c>
      <c r="D149" s="9">
        <v>6</v>
      </c>
      <c r="E149" s="9">
        <v>8</v>
      </c>
      <c r="F149" s="9">
        <v>26</v>
      </c>
      <c r="G149" s="192">
        <f t="shared" si="38"/>
        <v>46</v>
      </c>
    </row>
    <row r="150" spans="1:7" ht="19.5" customHeight="1">
      <c r="A150" s="70" t="s">
        <v>838</v>
      </c>
      <c r="B150" s="9">
        <v>5</v>
      </c>
      <c r="C150" s="9">
        <v>387</v>
      </c>
      <c r="D150" s="9">
        <v>80</v>
      </c>
      <c r="E150" s="9">
        <v>1966</v>
      </c>
      <c r="F150" s="9">
        <v>20</v>
      </c>
      <c r="G150" s="192">
        <f t="shared" ref="G150" si="39">B150+C150+D150+E150+F150</f>
        <v>2458</v>
      </c>
    </row>
    <row r="151" spans="1:7" ht="19.5" customHeight="1">
      <c r="A151" s="70" t="s">
        <v>184</v>
      </c>
      <c r="B151" s="9">
        <v>1020</v>
      </c>
      <c r="C151" s="9">
        <v>-55</v>
      </c>
      <c r="D151" s="9">
        <v>2359</v>
      </c>
      <c r="E151" s="9">
        <v>1167</v>
      </c>
      <c r="F151" s="9">
        <v>158</v>
      </c>
      <c r="G151" s="192">
        <f t="shared" si="38"/>
        <v>4649</v>
      </c>
    </row>
    <row r="152" spans="1:7" s="97" customFormat="1" ht="19.5" customHeight="1">
      <c r="A152" s="72" t="s">
        <v>8</v>
      </c>
      <c r="B152" s="92">
        <f t="shared" ref="B152:G152" si="40">B153+B159+B163</f>
        <v>11598</v>
      </c>
      <c r="C152" s="92">
        <f t="shared" si="40"/>
        <v>435</v>
      </c>
      <c r="D152" s="92">
        <f t="shared" si="40"/>
        <v>5808</v>
      </c>
      <c r="E152" s="92">
        <f t="shared" si="40"/>
        <v>2846</v>
      </c>
      <c r="F152" s="92">
        <f t="shared" si="40"/>
        <v>23935</v>
      </c>
      <c r="G152" s="93">
        <f t="shared" si="40"/>
        <v>44622</v>
      </c>
    </row>
    <row r="153" spans="1:7" s="97" customFormat="1" ht="19.5" customHeight="1">
      <c r="A153" s="173" t="s">
        <v>186</v>
      </c>
      <c r="B153" s="179">
        <f t="shared" ref="B153:G153" si="41">SUM(B154:B158)</f>
        <v>9160</v>
      </c>
      <c r="C153" s="179">
        <f t="shared" si="41"/>
        <v>272</v>
      </c>
      <c r="D153" s="179">
        <f t="shared" si="41"/>
        <v>4827</v>
      </c>
      <c r="E153" s="179">
        <f t="shared" si="41"/>
        <v>2669</v>
      </c>
      <c r="F153" s="179">
        <f t="shared" si="41"/>
        <v>23253</v>
      </c>
      <c r="G153" s="191">
        <f t="shared" si="41"/>
        <v>40181</v>
      </c>
    </row>
    <row r="154" spans="1:7" ht="19.5" customHeight="1">
      <c r="A154" s="70" t="s">
        <v>187</v>
      </c>
      <c r="B154" s="9">
        <v>6714</v>
      </c>
      <c r="C154" s="9">
        <v>43</v>
      </c>
      <c r="D154" s="9">
        <v>2199</v>
      </c>
      <c r="E154" s="9">
        <v>1415</v>
      </c>
      <c r="F154" s="9">
        <v>18240</v>
      </c>
      <c r="G154" s="192">
        <f>B154+C154+D154+E154+F154</f>
        <v>28611</v>
      </c>
    </row>
    <row r="155" spans="1:7" ht="19.5" customHeight="1">
      <c r="A155" s="70" t="s">
        <v>188</v>
      </c>
      <c r="B155" s="9">
        <v>639</v>
      </c>
      <c r="C155" s="9">
        <v>0</v>
      </c>
      <c r="D155" s="9">
        <v>259</v>
      </c>
      <c r="E155" s="9">
        <v>361</v>
      </c>
      <c r="F155" s="9">
        <v>1020</v>
      </c>
      <c r="G155" s="192">
        <f>B155+C155+D155+E155+F155</f>
        <v>2279</v>
      </c>
    </row>
    <row r="156" spans="1:7" ht="19.5" customHeight="1">
      <c r="A156" s="70" t="s">
        <v>189</v>
      </c>
      <c r="B156" s="9">
        <v>963</v>
      </c>
      <c r="C156" s="9">
        <v>92</v>
      </c>
      <c r="D156" s="9">
        <v>869</v>
      </c>
      <c r="E156" s="9">
        <v>272</v>
      </c>
      <c r="F156" s="9">
        <v>2331</v>
      </c>
      <c r="G156" s="192">
        <f>B156+C156+D156+E156+F156</f>
        <v>4527</v>
      </c>
    </row>
    <row r="157" spans="1:7" ht="19.5" customHeight="1">
      <c r="A157" s="70" t="s">
        <v>190</v>
      </c>
      <c r="B157" s="9">
        <v>89</v>
      </c>
      <c r="C157" s="9">
        <v>0</v>
      </c>
      <c r="D157" s="9">
        <v>29</v>
      </c>
      <c r="E157" s="9">
        <v>111</v>
      </c>
      <c r="F157" s="9">
        <v>375</v>
      </c>
      <c r="G157" s="192">
        <f>B157+C157+D157+E157+F157</f>
        <v>604</v>
      </c>
    </row>
    <row r="158" spans="1:7" ht="19.5" customHeight="1">
      <c r="A158" s="70" t="s">
        <v>191</v>
      </c>
      <c r="B158" s="9">
        <v>755</v>
      </c>
      <c r="C158" s="9">
        <v>137</v>
      </c>
      <c r="D158" s="9">
        <v>1471</v>
      </c>
      <c r="E158" s="9">
        <v>510</v>
      </c>
      <c r="F158" s="9">
        <v>1287</v>
      </c>
      <c r="G158" s="192">
        <f>B158+C158+D158+E158+F158</f>
        <v>4160</v>
      </c>
    </row>
    <row r="159" spans="1:7" s="97" customFormat="1" ht="19.5" customHeight="1">
      <c r="A159" s="173" t="s">
        <v>192</v>
      </c>
      <c r="B159" s="179">
        <f t="shared" ref="B159:G159" si="42">SUM(B160:B162)</f>
        <v>1410</v>
      </c>
      <c r="C159" s="179">
        <f t="shared" si="42"/>
        <v>-7</v>
      </c>
      <c r="D159" s="179">
        <f t="shared" si="42"/>
        <v>716</v>
      </c>
      <c r="E159" s="179">
        <f t="shared" si="42"/>
        <v>71</v>
      </c>
      <c r="F159" s="179">
        <f t="shared" si="42"/>
        <v>615</v>
      </c>
      <c r="G159" s="191">
        <f t="shared" si="42"/>
        <v>2805</v>
      </c>
    </row>
    <row r="160" spans="1:7" ht="19.5" customHeight="1">
      <c r="A160" s="70" t="s">
        <v>193</v>
      </c>
      <c r="B160" s="9">
        <v>0</v>
      </c>
      <c r="C160" s="9">
        <v>17</v>
      </c>
      <c r="D160" s="9">
        <v>4</v>
      </c>
      <c r="E160" s="9">
        <v>3</v>
      </c>
      <c r="F160" s="9">
        <v>0</v>
      </c>
      <c r="G160" s="192">
        <f t="shared" ref="G160:G166" si="43">B160+C160+D160+E160+F160</f>
        <v>24</v>
      </c>
    </row>
    <row r="161" spans="1:7" ht="19.5" customHeight="1">
      <c r="A161" s="70" t="s">
        <v>839</v>
      </c>
      <c r="B161" s="9">
        <v>896</v>
      </c>
      <c r="C161" s="9">
        <v>-24</v>
      </c>
      <c r="D161" s="9">
        <v>431</v>
      </c>
      <c r="E161" s="9">
        <v>37</v>
      </c>
      <c r="F161" s="9">
        <v>454</v>
      </c>
      <c r="G161" s="192">
        <f t="shared" si="43"/>
        <v>1794</v>
      </c>
    </row>
    <row r="162" spans="1:7" ht="19.5" customHeight="1">
      <c r="A162" s="70" t="s">
        <v>195</v>
      </c>
      <c r="B162" s="9">
        <v>514</v>
      </c>
      <c r="C162" s="9">
        <v>0</v>
      </c>
      <c r="D162" s="9">
        <v>281</v>
      </c>
      <c r="E162" s="9">
        <v>31</v>
      </c>
      <c r="F162" s="9">
        <v>161</v>
      </c>
      <c r="G162" s="192">
        <f t="shared" ref="G162" si="44">B162+C162+D162+E162+F162</f>
        <v>987</v>
      </c>
    </row>
    <row r="163" spans="1:7" ht="19.5" customHeight="1">
      <c r="A163" s="173" t="s">
        <v>197</v>
      </c>
      <c r="B163" s="179">
        <f>SUM(B164:B166)</f>
        <v>1028</v>
      </c>
      <c r="C163" s="179">
        <f>SUM(C164:C166)</f>
        <v>170</v>
      </c>
      <c r="D163" s="179">
        <f>SUM(D164:D166)</f>
        <v>265</v>
      </c>
      <c r="E163" s="179">
        <f>SUM(E164:E166)</f>
        <v>106</v>
      </c>
      <c r="F163" s="179">
        <f>SUM(F164:F166)</f>
        <v>67</v>
      </c>
      <c r="G163" s="191">
        <f t="shared" si="43"/>
        <v>1636</v>
      </c>
    </row>
    <row r="164" spans="1:7" s="97" customFormat="1" ht="19.5" customHeight="1">
      <c r="A164" s="70" t="s">
        <v>198</v>
      </c>
      <c r="B164" s="9">
        <v>117</v>
      </c>
      <c r="C164" s="9">
        <v>116</v>
      </c>
      <c r="D164" s="9">
        <v>27</v>
      </c>
      <c r="E164" s="9">
        <v>4</v>
      </c>
      <c r="F164" s="9">
        <v>8</v>
      </c>
      <c r="G164" s="192">
        <f t="shared" si="43"/>
        <v>272</v>
      </c>
    </row>
    <row r="165" spans="1:7" ht="19.5" customHeight="1">
      <c r="A165" s="70" t="s">
        <v>199</v>
      </c>
      <c r="B165" s="9">
        <v>0</v>
      </c>
      <c r="C165" s="9">
        <v>22</v>
      </c>
      <c r="D165" s="9">
        <v>132</v>
      </c>
      <c r="E165" s="9">
        <v>0</v>
      </c>
      <c r="F165" s="9">
        <v>2</v>
      </c>
      <c r="G165" s="192">
        <f t="shared" si="43"/>
        <v>156</v>
      </c>
    </row>
    <row r="166" spans="1:7" ht="19.5" customHeight="1">
      <c r="A166" s="70" t="s">
        <v>200</v>
      </c>
      <c r="B166" s="9">
        <v>911</v>
      </c>
      <c r="C166" s="9">
        <v>32</v>
      </c>
      <c r="D166" s="9">
        <v>106</v>
      </c>
      <c r="E166" s="9">
        <v>102</v>
      </c>
      <c r="F166" s="9">
        <v>57</v>
      </c>
      <c r="G166" s="192">
        <f t="shared" si="43"/>
        <v>1208</v>
      </c>
    </row>
    <row r="167" spans="1:7" ht="19.5" customHeight="1">
      <c r="A167" s="72" t="s">
        <v>9</v>
      </c>
      <c r="B167" s="92">
        <f t="shared" ref="B167:G167" si="45">B168+B173+B177+B179</f>
        <v>153670</v>
      </c>
      <c r="C167" s="92">
        <f t="shared" si="45"/>
        <v>1723</v>
      </c>
      <c r="D167" s="92">
        <f t="shared" si="45"/>
        <v>3676</v>
      </c>
      <c r="E167" s="92">
        <f t="shared" si="45"/>
        <v>670</v>
      </c>
      <c r="F167" s="92">
        <f t="shared" si="45"/>
        <v>9327</v>
      </c>
      <c r="G167" s="93">
        <f t="shared" si="45"/>
        <v>169066</v>
      </c>
    </row>
    <row r="168" spans="1:7" s="97" customFormat="1" ht="19.5" customHeight="1">
      <c r="A168" s="173" t="s">
        <v>201</v>
      </c>
      <c r="B168" s="179">
        <f t="shared" ref="B168:G168" si="46">SUM(B169:B172)</f>
        <v>3</v>
      </c>
      <c r="C168" s="179">
        <f t="shared" si="46"/>
        <v>3</v>
      </c>
      <c r="D168" s="179">
        <f t="shared" si="46"/>
        <v>65</v>
      </c>
      <c r="E168" s="179">
        <f t="shared" si="46"/>
        <v>78</v>
      </c>
      <c r="F168" s="179">
        <f t="shared" si="46"/>
        <v>1264</v>
      </c>
      <c r="G168" s="191">
        <f t="shared" si="46"/>
        <v>1413</v>
      </c>
    </row>
    <row r="169" spans="1:7" s="97" customFormat="1" ht="19.5" customHeight="1">
      <c r="A169" s="70" t="s">
        <v>202</v>
      </c>
      <c r="B169" s="9">
        <v>3</v>
      </c>
      <c r="C169" s="9">
        <v>0</v>
      </c>
      <c r="D169" s="9">
        <v>51</v>
      </c>
      <c r="E169" s="9">
        <v>29</v>
      </c>
      <c r="F169" s="9">
        <v>952</v>
      </c>
      <c r="G169" s="192">
        <f>B169+C169+D169+E169+F169</f>
        <v>1035</v>
      </c>
    </row>
    <row r="170" spans="1:7" ht="19.5" customHeight="1">
      <c r="A170" s="70" t="s">
        <v>203</v>
      </c>
      <c r="B170" s="9">
        <v>0</v>
      </c>
      <c r="C170" s="9">
        <v>3</v>
      </c>
      <c r="D170" s="9">
        <v>11</v>
      </c>
      <c r="E170" s="9">
        <v>1</v>
      </c>
      <c r="F170" s="9">
        <v>261</v>
      </c>
      <c r="G170" s="192">
        <f>B170+C170+D170+E170+F170</f>
        <v>276</v>
      </c>
    </row>
    <row r="171" spans="1:7" ht="19.5" customHeight="1">
      <c r="A171" s="70" t="s">
        <v>204</v>
      </c>
      <c r="B171" s="9">
        <v>0</v>
      </c>
      <c r="C171" s="9">
        <v>0</v>
      </c>
      <c r="D171" s="9">
        <v>0</v>
      </c>
      <c r="E171" s="9">
        <v>48</v>
      </c>
      <c r="F171" s="9">
        <v>51</v>
      </c>
      <c r="G171" s="192">
        <f>B171+C171+D171+E171+F171</f>
        <v>99</v>
      </c>
    </row>
    <row r="172" spans="1:7" ht="19.5" customHeight="1">
      <c r="A172" s="70" t="s">
        <v>205</v>
      </c>
      <c r="B172" s="9">
        <v>0</v>
      </c>
      <c r="C172" s="9">
        <v>0</v>
      </c>
      <c r="D172" s="9">
        <v>3</v>
      </c>
      <c r="E172" s="9">
        <v>0</v>
      </c>
      <c r="F172" s="9">
        <v>0</v>
      </c>
      <c r="G172" s="192">
        <f>B172+C172+D172+E172+F172</f>
        <v>3</v>
      </c>
    </row>
    <row r="173" spans="1:7" ht="19.5" customHeight="1">
      <c r="A173" s="173" t="s">
        <v>206</v>
      </c>
      <c r="B173" s="179">
        <f t="shared" ref="B173:G173" si="47">SUM(B174:B176)</f>
        <v>31</v>
      </c>
      <c r="C173" s="179">
        <f t="shared" si="47"/>
        <v>115</v>
      </c>
      <c r="D173" s="179">
        <f t="shared" si="47"/>
        <v>99</v>
      </c>
      <c r="E173" s="179">
        <f t="shared" si="47"/>
        <v>5</v>
      </c>
      <c r="F173" s="179">
        <f t="shared" si="47"/>
        <v>229</v>
      </c>
      <c r="G173" s="191">
        <f t="shared" si="47"/>
        <v>479</v>
      </c>
    </row>
    <row r="174" spans="1:7" s="97" customFormat="1" ht="19.5" customHeight="1">
      <c r="A174" s="70" t="s">
        <v>207</v>
      </c>
      <c r="B174" s="9">
        <v>0</v>
      </c>
      <c r="C174" s="9">
        <v>84</v>
      </c>
      <c r="D174" s="9">
        <v>63</v>
      </c>
      <c r="E174" s="9">
        <v>4</v>
      </c>
      <c r="F174" s="9">
        <v>43</v>
      </c>
      <c r="G174" s="192">
        <f>B174+C174+D174+E174+F174</f>
        <v>194</v>
      </c>
    </row>
    <row r="175" spans="1:7" ht="19.5" customHeight="1">
      <c r="A175" s="70" t="s">
        <v>784</v>
      </c>
      <c r="B175" s="9">
        <v>0</v>
      </c>
      <c r="C175" s="9">
        <v>0</v>
      </c>
      <c r="D175" s="9">
        <v>3</v>
      </c>
      <c r="E175" s="9">
        <v>1</v>
      </c>
      <c r="F175" s="9">
        <v>0</v>
      </c>
      <c r="G175" s="192">
        <f>B175+C175+D175+E175+F175</f>
        <v>4</v>
      </c>
    </row>
    <row r="176" spans="1:7" ht="19.5" customHeight="1">
      <c r="A176" s="70" t="s">
        <v>210</v>
      </c>
      <c r="B176" s="9">
        <v>31</v>
      </c>
      <c r="C176" s="9">
        <v>31</v>
      </c>
      <c r="D176" s="9">
        <v>33</v>
      </c>
      <c r="E176" s="9">
        <v>0</v>
      </c>
      <c r="F176" s="9">
        <v>186</v>
      </c>
      <c r="G176" s="192">
        <f>B176+C176+D176+E176+F176</f>
        <v>281</v>
      </c>
    </row>
    <row r="177" spans="1:7" ht="19.5" customHeight="1">
      <c r="A177" s="173" t="s">
        <v>211</v>
      </c>
      <c r="B177" s="179">
        <f t="shared" ref="B177:G177" si="48">B178</f>
        <v>153703</v>
      </c>
      <c r="C177" s="179">
        <f t="shared" si="48"/>
        <v>4</v>
      </c>
      <c r="D177" s="179">
        <f t="shared" si="48"/>
        <v>3698</v>
      </c>
      <c r="E177" s="179">
        <f t="shared" si="48"/>
        <v>416</v>
      </c>
      <c r="F177" s="179">
        <f t="shared" si="48"/>
        <v>3721</v>
      </c>
      <c r="G177" s="191">
        <f t="shared" si="48"/>
        <v>161542</v>
      </c>
    </row>
    <row r="178" spans="1:7" s="97" customFormat="1" ht="19.5" customHeight="1">
      <c r="A178" s="70" t="s">
        <v>212</v>
      </c>
      <c r="B178" s="9">
        <v>153703</v>
      </c>
      <c r="C178" s="9">
        <v>4</v>
      </c>
      <c r="D178" s="9">
        <v>3698</v>
      </c>
      <c r="E178" s="9">
        <v>416</v>
      </c>
      <c r="F178" s="9">
        <v>3721</v>
      </c>
      <c r="G178" s="192">
        <f>B178+C178+D178+E178+F178</f>
        <v>161542</v>
      </c>
    </row>
    <row r="179" spans="1:7" ht="19.5" customHeight="1">
      <c r="A179" s="173" t="s">
        <v>213</v>
      </c>
      <c r="B179" s="179">
        <f t="shared" ref="B179:G179" si="49">SUM(B180:B185)</f>
        <v>-67</v>
      </c>
      <c r="C179" s="179">
        <f t="shared" si="49"/>
        <v>1601</v>
      </c>
      <c r="D179" s="179">
        <f t="shared" si="49"/>
        <v>-186</v>
      </c>
      <c r="E179" s="179">
        <f t="shared" si="49"/>
        <v>171</v>
      </c>
      <c r="F179" s="179">
        <f t="shared" si="49"/>
        <v>4113</v>
      </c>
      <c r="G179" s="191">
        <f t="shared" si="49"/>
        <v>5632</v>
      </c>
    </row>
    <row r="180" spans="1:7" s="97" customFormat="1" ht="19.5" customHeight="1">
      <c r="A180" s="70" t="s">
        <v>214</v>
      </c>
      <c r="B180" s="9">
        <v>271</v>
      </c>
      <c r="C180" s="9">
        <v>39</v>
      </c>
      <c r="D180" s="9">
        <v>76</v>
      </c>
      <c r="E180" s="9">
        <v>9</v>
      </c>
      <c r="F180" s="9">
        <v>-39</v>
      </c>
      <c r="G180" s="192">
        <f t="shared" ref="G180:G185" si="50">B180+C180+D180+E180+F180</f>
        <v>356</v>
      </c>
    </row>
    <row r="181" spans="1:7" ht="19.5" customHeight="1">
      <c r="A181" s="70" t="s">
        <v>215</v>
      </c>
      <c r="B181" s="9">
        <v>137</v>
      </c>
      <c r="C181" s="9">
        <v>174</v>
      </c>
      <c r="D181" s="9">
        <v>369</v>
      </c>
      <c r="E181" s="9">
        <v>75</v>
      </c>
      <c r="F181" s="9">
        <v>-2143</v>
      </c>
      <c r="G181" s="192">
        <f t="shared" si="50"/>
        <v>-1388</v>
      </c>
    </row>
    <row r="182" spans="1:7" ht="19.5" customHeight="1">
      <c r="A182" s="70" t="s">
        <v>216</v>
      </c>
      <c r="B182" s="9">
        <v>-1126</v>
      </c>
      <c r="C182" s="9">
        <v>0</v>
      </c>
      <c r="D182" s="9">
        <v>-933</v>
      </c>
      <c r="E182" s="9">
        <v>24</v>
      </c>
      <c r="F182" s="9">
        <v>3045</v>
      </c>
      <c r="G182" s="192">
        <f t="shared" si="50"/>
        <v>1010</v>
      </c>
    </row>
    <row r="183" spans="1:7" ht="19.5" customHeight="1">
      <c r="A183" s="70" t="s">
        <v>217</v>
      </c>
      <c r="B183" s="9">
        <v>602</v>
      </c>
      <c r="C183" s="9">
        <v>12</v>
      </c>
      <c r="D183" s="9">
        <v>26</v>
      </c>
      <c r="E183" s="9">
        <v>21</v>
      </c>
      <c r="F183" s="9">
        <v>82</v>
      </c>
      <c r="G183" s="192">
        <f t="shared" si="50"/>
        <v>743</v>
      </c>
    </row>
    <row r="184" spans="1:7" ht="19.5" customHeight="1">
      <c r="A184" s="70" t="s">
        <v>218</v>
      </c>
      <c r="B184" s="9">
        <v>41</v>
      </c>
      <c r="C184" s="9">
        <v>247</v>
      </c>
      <c r="D184" s="9">
        <v>228</v>
      </c>
      <c r="E184" s="9">
        <v>22</v>
      </c>
      <c r="F184" s="9">
        <v>3318</v>
      </c>
      <c r="G184" s="192">
        <f t="shared" si="50"/>
        <v>3856</v>
      </c>
    </row>
    <row r="185" spans="1:7" ht="19.5" customHeight="1">
      <c r="A185" s="70" t="s">
        <v>219</v>
      </c>
      <c r="B185" s="9">
        <v>8</v>
      </c>
      <c r="C185" s="9">
        <v>1129</v>
      </c>
      <c r="D185" s="9">
        <v>48</v>
      </c>
      <c r="E185" s="9">
        <v>20</v>
      </c>
      <c r="F185" s="9">
        <v>-150</v>
      </c>
      <c r="G185" s="192">
        <f t="shared" si="50"/>
        <v>1055</v>
      </c>
    </row>
    <row r="186" spans="1:7" ht="19.5" customHeight="1">
      <c r="A186" s="72" t="s">
        <v>10</v>
      </c>
      <c r="B186" s="92">
        <f t="shared" ref="B186:G186" si="51">B187+B194+B202</f>
        <v>14240</v>
      </c>
      <c r="C186" s="92">
        <f t="shared" si="51"/>
        <v>2390</v>
      </c>
      <c r="D186" s="92">
        <f t="shared" si="51"/>
        <v>2642</v>
      </c>
      <c r="E186" s="92">
        <f t="shared" si="51"/>
        <v>454</v>
      </c>
      <c r="F186" s="92">
        <f t="shared" si="51"/>
        <v>4272</v>
      </c>
      <c r="G186" s="93">
        <f t="shared" si="51"/>
        <v>23998</v>
      </c>
    </row>
    <row r="187" spans="1:7" s="97" customFormat="1" ht="19.5" customHeight="1">
      <c r="A187" s="173" t="s">
        <v>220</v>
      </c>
      <c r="B187" s="179">
        <f t="shared" ref="B187:G187" si="52">SUM(B188:B193)</f>
        <v>12341</v>
      </c>
      <c r="C187" s="179">
        <f t="shared" si="52"/>
        <v>417</v>
      </c>
      <c r="D187" s="179">
        <f t="shared" si="52"/>
        <v>290</v>
      </c>
      <c r="E187" s="179">
        <f t="shared" si="52"/>
        <v>264</v>
      </c>
      <c r="F187" s="179">
        <f t="shared" si="52"/>
        <v>1063</v>
      </c>
      <c r="G187" s="191">
        <f t="shared" si="52"/>
        <v>14375</v>
      </c>
    </row>
    <row r="188" spans="1:7" s="97" customFormat="1" ht="19.5" customHeight="1">
      <c r="A188" s="70" t="s">
        <v>221</v>
      </c>
      <c r="B188" s="9">
        <v>7</v>
      </c>
      <c r="C188" s="9">
        <v>0</v>
      </c>
      <c r="D188" s="9">
        <v>36</v>
      </c>
      <c r="E188" s="9">
        <v>84</v>
      </c>
      <c r="F188" s="9">
        <v>2</v>
      </c>
      <c r="G188" s="192">
        <f t="shared" ref="G188:G193" si="53">B188+C188+D188+E188+F188</f>
        <v>129</v>
      </c>
    </row>
    <row r="189" spans="1:7" ht="19.5" customHeight="1">
      <c r="A189" s="70" t="s">
        <v>222</v>
      </c>
      <c r="B189" s="9">
        <v>129</v>
      </c>
      <c r="C189" s="9">
        <v>0</v>
      </c>
      <c r="D189" s="9">
        <v>23</v>
      </c>
      <c r="E189" s="9">
        <v>73</v>
      </c>
      <c r="F189" s="9">
        <v>2</v>
      </c>
      <c r="G189" s="192">
        <f t="shared" si="53"/>
        <v>227</v>
      </c>
    </row>
    <row r="190" spans="1:7" ht="19.5" customHeight="1">
      <c r="A190" s="70" t="s">
        <v>223</v>
      </c>
      <c r="B190" s="9">
        <v>1643</v>
      </c>
      <c r="C190" s="9">
        <v>300</v>
      </c>
      <c r="D190" s="9">
        <v>60</v>
      </c>
      <c r="E190" s="9">
        <v>7</v>
      </c>
      <c r="F190" s="9">
        <v>53</v>
      </c>
      <c r="G190" s="192">
        <f t="shared" si="53"/>
        <v>2063</v>
      </c>
    </row>
    <row r="191" spans="1:7" ht="19.5" customHeight="1">
      <c r="A191" s="70" t="s">
        <v>224</v>
      </c>
      <c r="B191" s="9">
        <v>9916</v>
      </c>
      <c r="C191" s="9">
        <v>84</v>
      </c>
      <c r="D191" s="9">
        <v>35</v>
      </c>
      <c r="E191" s="9">
        <v>20</v>
      </c>
      <c r="F191" s="9">
        <v>887</v>
      </c>
      <c r="G191" s="192">
        <f t="shared" si="53"/>
        <v>10942</v>
      </c>
    </row>
    <row r="192" spans="1:7" ht="19.5" customHeight="1">
      <c r="A192" s="70" t="s">
        <v>225</v>
      </c>
      <c r="B192" s="9">
        <v>38</v>
      </c>
      <c r="C192" s="9">
        <v>33</v>
      </c>
      <c r="D192" s="9">
        <v>78</v>
      </c>
      <c r="E192" s="9">
        <v>8</v>
      </c>
      <c r="F192" s="9">
        <v>26</v>
      </c>
      <c r="G192" s="192">
        <f t="shared" si="53"/>
        <v>183</v>
      </c>
    </row>
    <row r="193" spans="1:7" ht="19.5" customHeight="1">
      <c r="A193" s="70" t="s">
        <v>226</v>
      </c>
      <c r="B193" s="9">
        <v>608</v>
      </c>
      <c r="C193" s="9">
        <v>0</v>
      </c>
      <c r="D193" s="9">
        <v>58</v>
      </c>
      <c r="E193" s="9">
        <v>72</v>
      </c>
      <c r="F193" s="9">
        <v>93</v>
      </c>
      <c r="G193" s="192">
        <f t="shared" si="53"/>
        <v>831</v>
      </c>
    </row>
    <row r="194" spans="1:7" ht="19.5" customHeight="1">
      <c r="A194" s="173" t="s">
        <v>227</v>
      </c>
      <c r="B194" s="179">
        <f t="shared" ref="B194:G194" si="54">SUM(B195:B201)</f>
        <v>0</v>
      </c>
      <c r="C194" s="179">
        <f t="shared" si="54"/>
        <v>596</v>
      </c>
      <c r="D194" s="179">
        <f t="shared" si="54"/>
        <v>31</v>
      </c>
      <c r="E194" s="179">
        <f t="shared" si="54"/>
        <v>72</v>
      </c>
      <c r="F194" s="179">
        <f t="shared" si="54"/>
        <v>362</v>
      </c>
      <c r="G194" s="191">
        <f t="shared" si="54"/>
        <v>1061</v>
      </c>
    </row>
    <row r="195" spans="1:7" s="97" customFormat="1" ht="19.5" customHeight="1">
      <c r="A195" s="70" t="s">
        <v>228</v>
      </c>
      <c r="B195" s="9">
        <v>0</v>
      </c>
      <c r="C195" s="9">
        <v>596</v>
      </c>
      <c r="D195" s="9">
        <v>20</v>
      </c>
      <c r="E195" s="9">
        <v>56</v>
      </c>
      <c r="F195" s="9">
        <v>315</v>
      </c>
      <c r="G195" s="192">
        <f t="shared" ref="G195:G201" si="55">B195+C195+D195+E195+F195</f>
        <v>987</v>
      </c>
    </row>
    <row r="196" spans="1:7" ht="19.5" customHeight="1">
      <c r="A196" s="70" t="s">
        <v>229</v>
      </c>
      <c r="B196" s="9">
        <v>0</v>
      </c>
      <c r="C196" s="9">
        <v>0</v>
      </c>
      <c r="D196" s="9">
        <v>11</v>
      </c>
      <c r="E196" s="9">
        <v>7</v>
      </c>
      <c r="F196" s="9">
        <v>9</v>
      </c>
      <c r="G196" s="192">
        <f t="shared" si="55"/>
        <v>27</v>
      </c>
    </row>
    <row r="197" spans="1:7" ht="19.5" customHeight="1">
      <c r="A197" s="70" t="s">
        <v>231</v>
      </c>
      <c r="B197" s="9">
        <v>0</v>
      </c>
      <c r="C197" s="9">
        <v>0</v>
      </c>
      <c r="D197" s="9">
        <v>0</v>
      </c>
      <c r="E197" s="9">
        <v>0</v>
      </c>
      <c r="F197" s="9">
        <v>0</v>
      </c>
      <c r="G197" s="192">
        <f t="shared" si="55"/>
        <v>0</v>
      </c>
    </row>
    <row r="198" spans="1:7" ht="19.5" customHeight="1">
      <c r="A198" s="70" t="s">
        <v>232</v>
      </c>
      <c r="B198" s="9">
        <v>0</v>
      </c>
      <c r="C198" s="9">
        <v>0</v>
      </c>
      <c r="D198" s="9">
        <v>0</v>
      </c>
      <c r="E198" s="9">
        <v>0</v>
      </c>
      <c r="F198" s="9">
        <v>0</v>
      </c>
      <c r="G198" s="192">
        <f t="shared" si="55"/>
        <v>0</v>
      </c>
    </row>
    <row r="199" spans="1:7" ht="19.5" customHeight="1">
      <c r="A199" s="70" t="s">
        <v>233</v>
      </c>
      <c r="B199" s="9">
        <v>0</v>
      </c>
      <c r="C199" s="9">
        <v>0</v>
      </c>
      <c r="D199" s="9">
        <v>0</v>
      </c>
      <c r="E199" s="9">
        <v>0</v>
      </c>
      <c r="F199" s="9">
        <v>0</v>
      </c>
      <c r="G199" s="192">
        <f t="shared" si="55"/>
        <v>0</v>
      </c>
    </row>
    <row r="200" spans="1:7" ht="19.5" customHeight="1">
      <c r="A200" s="70" t="s">
        <v>235</v>
      </c>
      <c r="B200" s="9">
        <v>0</v>
      </c>
      <c r="C200" s="9">
        <v>0</v>
      </c>
      <c r="D200" s="9">
        <v>0</v>
      </c>
      <c r="E200" s="9">
        <v>9</v>
      </c>
      <c r="F200" s="9">
        <v>38</v>
      </c>
      <c r="G200" s="192">
        <f t="shared" si="55"/>
        <v>47</v>
      </c>
    </row>
    <row r="201" spans="1:7" ht="19.5" customHeight="1">
      <c r="A201" s="70" t="s">
        <v>236</v>
      </c>
      <c r="B201" s="9">
        <v>0</v>
      </c>
      <c r="C201" s="9">
        <v>0</v>
      </c>
      <c r="D201" s="9">
        <v>0</v>
      </c>
      <c r="E201" s="9">
        <v>0</v>
      </c>
      <c r="F201" s="9">
        <v>0</v>
      </c>
      <c r="G201" s="192">
        <f t="shared" si="55"/>
        <v>0</v>
      </c>
    </row>
    <row r="202" spans="1:7" ht="19.5" customHeight="1">
      <c r="A202" s="173" t="s">
        <v>237</v>
      </c>
      <c r="B202" s="179">
        <f t="shared" ref="B202:G202" si="56">SUM(B203:B207)</f>
        <v>1899</v>
      </c>
      <c r="C202" s="179">
        <f t="shared" si="56"/>
        <v>1377</v>
      </c>
      <c r="D202" s="179">
        <f t="shared" si="56"/>
        <v>2321</v>
      </c>
      <c r="E202" s="179">
        <f t="shared" si="56"/>
        <v>118</v>
      </c>
      <c r="F202" s="179">
        <f t="shared" si="56"/>
        <v>2847</v>
      </c>
      <c r="G202" s="191">
        <f t="shared" si="56"/>
        <v>8562</v>
      </c>
    </row>
    <row r="203" spans="1:7" s="97" customFormat="1" ht="19.5" customHeight="1">
      <c r="A203" s="70" t="s">
        <v>238</v>
      </c>
      <c r="B203" s="9">
        <v>231</v>
      </c>
      <c r="C203" s="9">
        <v>277</v>
      </c>
      <c r="D203" s="9">
        <v>85</v>
      </c>
      <c r="E203" s="9">
        <v>24</v>
      </c>
      <c r="F203" s="9">
        <v>1237</v>
      </c>
      <c r="G203" s="192">
        <f>B203+C203+D203+E203+F203</f>
        <v>1854</v>
      </c>
    </row>
    <row r="204" spans="1:7" ht="19.5" customHeight="1">
      <c r="A204" s="70" t="s">
        <v>239</v>
      </c>
      <c r="B204" s="9">
        <v>1344</v>
      </c>
      <c r="C204" s="9">
        <v>209</v>
      </c>
      <c r="D204" s="9">
        <v>2098</v>
      </c>
      <c r="E204" s="9">
        <v>85</v>
      </c>
      <c r="F204" s="9">
        <v>1102</v>
      </c>
      <c r="G204" s="192">
        <f>B204+C204+D204+E204+F204</f>
        <v>4838</v>
      </c>
    </row>
    <row r="205" spans="1:7" ht="19.5" customHeight="1">
      <c r="A205" s="70" t="s">
        <v>240</v>
      </c>
      <c r="B205" s="9">
        <v>64</v>
      </c>
      <c r="C205" s="9">
        <v>133</v>
      </c>
      <c r="D205" s="9">
        <v>27</v>
      </c>
      <c r="E205" s="9">
        <v>5</v>
      </c>
      <c r="F205" s="9">
        <v>10</v>
      </c>
      <c r="G205" s="192">
        <f>B205+C205+D205+E205+F205</f>
        <v>239</v>
      </c>
    </row>
    <row r="206" spans="1:7" ht="19.5" customHeight="1">
      <c r="A206" s="70" t="s">
        <v>241</v>
      </c>
      <c r="B206" s="9">
        <v>251</v>
      </c>
      <c r="C206" s="9">
        <v>0</v>
      </c>
      <c r="D206" s="9">
        <v>35</v>
      </c>
      <c r="E206" s="9">
        <v>4</v>
      </c>
      <c r="F206" s="9">
        <v>14</v>
      </c>
      <c r="G206" s="192">
        <f>B206+C206+D206+E206+F206</f>
        <v>304</v>
      </c>
    </row>
    <row r="207" spans="1:7" ht="19.5" customHeight="1">
      <c r="A207" s="70" t="s">
        <v>242</v>
      </c>
      <c r="B207" s="9">
        <v>9</v>
      </c>
      <c r="C207" s="9">
        <v>758</v>
      </c>
      <c r="D207" s="9">
        <v>76</v>
      </c>
      <c r="E207" s="9">
        <v>0</v>
      </c>
      <c r="F207" s="9">
        <v>484</v>
      </c>
      <c r="G207" s="192">
        <f>B207+C207+D207+E207+F207</f>
        <v>1327</v>
      </c>
    </row>
    <row r="208" spans="1:7" ht="19.5" customHeight="1">
      <c r="A208" s="72" t="s">
        <v>11</v>
      </c>
      <c r="B208" s="92">
        <f t="shared" ref="B208:F209" si="57">B209</f>
        <v>0</v>
      </c>
      <c r="C208" s="92">
        <f t="shared" si="57"/>
        <v>0</v>
      </c>
      <c r="D208" s="92">
        <f t="shared" si="57"/>
        <v>0</v>
      </c>
      <c r="E208" s="92">
        <f t="shared" si="57"/>
        <v>0</v>
      </c>
      <c r="F208" s="92">
        <f t="shared" si="57"/>
        <v>0</v>
      </c>
      <c r="G208" s="93">
        <f>G209</f>
        <v>0</v>
      </c>
    </row>
    <row r="209" spans="1:7" s="97" customFormat="1" ht="19.5" customHeight="1">
      <c r="A209" s="173" t="s">
        <v>243</v>
      </c>
      <c r="B209" s="179">
        <f t="shared" si="57"/>
        <v>0</v>
      </c>
      <c r="C209" s="179">
        <f t="shared" si="57"/>
        <v>0</v>
      </c>
      <c r="D209" s="179">
        <f t="shared" si="57"/>
        <v>0</v>
      </c>
      <c r="E209" s="179">
        <f t="shared" si="57"/>
        <v>0</v>
      </c>
      <c r="F209" s="179">
        <f t="shared" si="57"/>
        <v>0</v>
      </c>
      <c r="G209" s="191">
        <f>G210</f>
        <v>0</v>
      </c>
    </row>
    <row r="210" spans="1:7" s="97" customFormat="1" ht="19.5" customHeight="1">
      <c r="A210" s="85" t="s">
        <v>244</v>
      </c>
      <c r="B210" s="86">
        <v>0</v>
      </c>
      <c r="C210" s="86">
        <v>0</v>
      </c>
      <c r="D210" s="86">
        <v>0</v>
      </c>
      <c r="E210" s="86">
        <v>0</v>
      </c>
      <c r="F210" s="86">
        <v>0</v>
      </c>
      <c r="G210" s="193">
        <f>B210+C210+D210+E210+F210</f>
        <v>0</v>
      </c>
    </row>
    <row r="211" spans="1:7" ht="19.5" customHeight="1"/>
    <row r="212" spans="1:7" ht="11.25" customHeight="1">
      <c r="A212" s="3" t="s">
        <v>802</v>
      </c>
    </row>
    <row r="213" spans="1:7">
      <c r="A213" s="3" t="s">
        <v>803</v>
      </c>
    </row>
    <row r="214" spans="1:7" ht="13.5" thickBot="1"/>
    <row r="215" spans="1:7" ht="13.5" thickTop="1">
      <c r="A215" s="16" t="str">
        <f>'Περιεχόμενα-Contents'!B11</f>
        <v>(Τελευταία Ενημέρωση/Last update 02/10/2023)</v>
      </c>
      <c r="B215" s="15"/>
      <c r="C215" s="15"/>
      <c r="D215" s="15"/>
      <c r="E215" s="15"/>
      <c r="F215" s="15"/>
      <c r="G215" s="15"/>
    </row>
    <row r="216" spans="1:7">
      <c r="A216" s="14" t="str">
        <f>'Περιεχόμενα-Contents'!B12</f>
        <v>COPYRIGHT ©: 2023 ΚΥΠΡΙΑΚΗ ΔΗΜΟΚΡΑΤΙΑ, ΣΤΑΤΙΣΤΙΚΗ ΥΠΗΡΕΣΙΑ/REPUBLIC OF CYPRUS, STATISTICAL SERVICE</v>
      </c>
    </row>
  </sheetData>
  <mergeCells count="3">
    <mergeCell ref="A4:G4"/>
    <mergeCell ref="A5:G5"/>
    <mergeCell ref="A1:B1"/>
  </mergeCells>
  <hyperlinks>
    <hyperlink ref="A1" location="'Περιεχόμενα-Contents'!A1" display="Περιεχόμενα - Contents" xr:uid="{00000000-0004-0000-0800-000000000000}"/>
  </hyperlinks>
  <printOptions horizontalCentered="1"/>
  <pageMargins left="0.27559055118110237" right="0.15748031496062992" top="0.96" bottom="0.39" header="0.27559055118110237" footer="0.23622047244094491"/>
  <pageSetup paperSize="9" scale="89" fitToHeight="7" orientation="portrait" r:id="rId1"/>
  <headerFooter differentFirst="1">
    <oddHeader>&amp;R&amp;"Arial,Έντονα"ΕΡΕΥΝΑ ΥΠΗΡΕΣΙΩΝ ΚΑΙ ΜΕΤΑΦΟΡΩΝ 2021
SERVICES AND TRANSPORT  SURVEY 2021&amp;"Arial,Κανονικά"
&amp;"Arial,Πλάγια"&amp;8
Πίνακας 5 (συνέχεια)
Table 5 (continued)</oddHeader>
    <oddFooter xml:space="preserve">&amp;C- &amp;P - </oddFooter>
    <firstHeader xml:space="preserve">&amp;R&amp;"Arial,Έντονα"ΕΡΕΥΝΑ ΥΠΗΡΕΣΙΩΝ ΚΑΙ ΜΕΤΑΦΟΡΩΝ 2021
SERVICES AND TRANSPORT SURVEY 2021
</firstHeader>
    <firstFooter>&amp;C- &amp;P -&amp;R&amp;"Arial,Πλάγια"&amp;8(συνεχίζεται)
(continued)</firstFooter>
  </headerFooter>
  <rowBreaks count="2" manualBreakCount="2">
    <brk id="41" max="6" man="1"/>
    <brk id="156" max="6" man="1"/>
  </rowBreaks>
  <ignoredErrors>
    <ignoredError sqref="G17 G20 G2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ΙΔ. ΤΟΜ. 2021-PRIV. SEC. 2021</vt:lpstr>
      <vt:lpstr>Περιεχόμενα-Contents</vt:lpstr>
      <vt:lpstr>Μεθοδ. Σημείωμα-Method. Note</vt:lpstr>
      <vt:lpstr>Κώδ. - Cod. NACE Rev. 2</vt:lpstr>
      <vt:lpstr>1</vt:lpstr>
      <vt:lpstr>2</vt:lpstr>
      <vt:lpstr>3</vt:lpstr>
      <vt:lpstr>4</vt:lpstr>
      <vt:lpstr>5</vt:lpstr>
      <vt:lpstr>'1'!Print_Area</vt:lpstr>
      <vt:lpstr>'2'!Print_Area</vt:lpstr>
      <vt:lpstr>'3'!Print_Area</vt:lpstr>
      <vt:lpstr>'4'!Print_Area</vt:lpstr>
      <vt:lpstr>'5'!Print_Area</vt:lpstr>
      <vt:lpstr>'ΙΔ. ΤΟΜ. 2021-PRIV. SEC. 2021'!Print_Area</vt:lpstr>
      <vt:lpstr>'Κώδ. - Cod. NACE Rev. 2'!Print_Area</vt:lpstr>
      <vt:lpstr>'Μεθοδ. Σημείωμα-Method. Note'!Print_Area</vt:lpstr>
      <vt:lpstr>'Περιεχόμενα-Contents'!Print_Area</vt:lpstr>
      <vt:lpstr>'1'!Print_Titles</vt:lpstr>
      <vt:lpstr>'2'!Print_Titles</vt:lpstr>
      <vt:lpstr>'3'!Print_Titles</vt:lpstr>
      <vt:lpstr>'4'!Print_Titles</vt:lpstr>
      <vt:lpstr>'5'!Print_Titles</vt:lpstr>
      <vt:lpstr>'Κώδ. - Cod. NACE Rev. 2'!Print_Titles</vt:lpstr>
      <vt:lpstr>'Μεθοδ. Σημείωμα-Method. Note'!Print_Titles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2023-10-02T08:26:01Z</cp:lastPrinted>
  <dcterms:created xsi:type="dcterms:W3CDTF">2017-09-21T11:34:35Z</dcterms:created>
  <dcterms:modified xsi:type="dcterms:W3CDTF">2023-10-02T08:26:15Z</dcterms:modified>
</cp:coreProperties>
</file>