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E:\WEBTODAY\12_Services\"/>
    </mc:Choice>
  </mc:AlternateContent>
  <xr:revisionPtr revIDLastSave="0" documentId="13_ncr:1_{4B45380E-5D00-474A-AEE8-5599048608C7}" xr6:coauthVersionLast="47" xr6:coauthVersionMax="47" xr10:uidLastSave="{00000000-0000-0000-0000-000000000000}"/>
  <bookViews>
    <workbookView xWindow="-120" yWindow="-120" windowWidth="29040" windowHeight="15840" tabRatio="606" activeTab="1" xr2:uid="{00000000-000D-0000-FFFF-FFFF00000000}"/>
  </bookViews>
  <sheets>
    <sheet name="ΙΔ. ΤΟΜ. 2023-PRIV. SEC. 2023" sheetId="37" r:id="rId1"/>
    <sheet name="Περιεχόμενα-Contents" sheetId="50" r:id="rId2"/>
    <sheet name="Μεθοδ. Σημείωμα-Method. Note" sheetId="32" r:id="rId3"/>
    <sheet name="Κώδ. - Cod. NACE Rev. 2" sheetId="33" r:id="rId4"/>
    <sheet name="1" sheetId="39" r:id="rId5"/>
    <sheet name="2" sheetId="40" r:id="rId6"/>
    <sheet name="3" sheetId="41" r:id="rId7"/>
    <sheet name="4" sheetId="42" r:id="rId8"/>
    <sheet name="5" sheetId="43" r:id="rId9"/>
  </sheets>
  <definedNames>
    <definedName name="_xlnm.Print_Area" localSheetId="4">'1'!$A$4:$F$215</definedName>
    <definedName name="_xlnm.Print_Area" localSheetId="5">'2'!$A$4:$H$214</definedName>
    <definedName name="_xlnm.Print_Area" localSheetId="6">'3'!$A$4:$L$215</definedName>
    <definedName name="_xlnm.Print_Area" localSheetId="7">'4'!$A$4:$L$216</definedName>
    <definedName name="_xlnm.Print_Area" localSheetId="8">'5'!$A$4:$G$215</definedName>
    <definedName name="_xlnm.Print_Area" localSheetId="0">'ΙΔ. ΤΟΜ. 2023-PRIV. SEC. 2023'!$A$1:$A$8</definedName>
    <definedName name="_xlnm.Print_Area" localSheetId="3">'Κώδ. - Cod. NACE Rev. 2'!$A$1:$C$223</definedName>
    <definedName name="_xlnm.Print_Area" localSheetId="2">'Μεθοδ. Σημείωμα-Method. Note'!$A$1:$D$65</definedName>
    <definedName name="_xlnm.Print_Area" localSheetId="1">'Περιεχόμενα-Contents'!$A$1:$E$13</definedName>
    <definedName name="_xlnm.Print_Titles" localSheetId="4">'1'!$7:$9</definedName>
    <definedName name="_xlnm.Print_Titles" localSheetId="5">'2'!$7:$11</definedName>
    <definedName name="_xlnm.Print_Titles" localSheetId="6">'3'!$8:$9</definedName>
    <definedName name="_xlnm.Print_Titles" localSheetId="7">'4'!$8:$10</definedName>
    <definedName name="_xlnm.Print_Titles" localSheetId="8">'5'!$8:$9</definedName>
    <definedName name="_xlnm.Print_Titles" localSheetId="3">'Κώδ. - Cod. NACE Rev. 2'!$1:$6</definedName>
    <definedName name="_xlnm.Print_Titles" localSheetId="2">'Μεθοδ. Σημείωμα-Method. Note'!$1:$3</definedName>
  </definedNames>
  <calcPr calcId="191029"/>
</workbook>
</file>

<file path=xl/calcChain.xml><?xml version="1.0" encoding="utf-8"?>
<calcChain xmlns="http://schemas.openxmlformats.org/spreadsheetml/2006/main">
  <c r="F20" i="39" l="1"/>
  <c r="F19" i="42"/>
  <c r="H19" i="42" s="1"/>
  <c r="K19" i="42" s="1"/>
  <c r="H174" i="41"/>
  <c r="L174" i="41" s="1"/>
  <c r="G176" i="40"/>
  <c r="D176" i="40"/>
  <c r="G106" i="40"/>
  <c r="D106" i="40"/>
  <c r="G36" i="40"/>
  <c r="D36" i="40"/>
  <c r="G161" i="43"/>
  <c r="H161" i="41" l="1"/>
  <c r="L161" i="41" s="1"/>
  <c r="F175" i="42"/>
  <c r="H175" i="42" s="1"/>
  <c r="K175" i="42" s="1"/>
  <c r="F162" i="42"/>
  <c r="H162" i="42" s="1"/>
  <c r="K162" i="42" s="1"/>
  <c r="G143" i="40"/>
  <c r="G144" i="40"/>
  <c r="G145" i="40"/>
  <c r="G146" i="40"/>
  <c r="G147" i="40"/>
  <c r="G148" i="40"/>
  <c r="G149" i="40"/>
  <c r="G150" i="40"/>
  <c r="G151" i="40"/>
  <c r="G152" i="40"/>
  <c r="G163" i="40"/>
  <c r="D163" i="40"/>
  <c r="D170" i="40"/>
  <c r="G148" i="43"/>
  <c r="G149" i="43"/>
  <c r="G150" i="43"/>
  <c r="F149" i="42"/>
  <c r="H149" i="42" s="1"/>
  <c r="K149" i="42" s="1"/>
  <c r="F105" i="42"/>
  <c r="B36" i="42"/>
  <c r="C36" i="42"/>
  <c r="D36" i="42"/>
  <c r="E36" i="42"/>
  <c r="I209" i="42"/>
  <c r="I208" i="42" s="1"/>
  <c r="I202" i="42"/>
  <c r="I194" i="42"/>
  <c r="I187" i="42"/>
  <c r="I179" i="42"/>
  <c r="I177" i="42"/>
  <c r="I173" i="42"/>
  <c r="I168" i="42"/>
  <c r="I163" i="42"/>
  <c r="I159" i="42"/>
  <c r="I153" i="42"/>
  <c r="I140" i="42"/>
  <c r="I139" i="42" s="1"/>
  <c r="I131" i="42"/>
  <c r="I125" i="42"/>
  <c r="I121" i="42"/>
  <c r="I117" i="42"/>
  <c r="I113" i="42"/>
  <c r="I104" i="42"/>
  <c r="I101" i="42"/>
  <c r="I96" i="42"/>
  <c r="I92" i="42"/>
  <c r="I88" i="42"/>
  <c r="I84" i="42"/>
  <c r="I81" i="42"/>
  <c r="I75" i="42"/>
  <c r="I74" i="42" s="1"/>
  <c r="I69" i="42"/>
  <c r="I64" i="42"/>
  <c r="I59" i="42"/>
  <c r="I56" i="42"/>
  <c r="I50" i="42"/>
  <c r="I42" i="42"/>
  <c r="I36" i="42"/>
  <c r="I32" i="42"/>
  <c r="I28" i="42"/>
  <c r="L21" i="42"/>
  <c r="I21" i="42"/>
  <c r="I18" i="42"/>
  <c r="I31" i="42" l="1"/>
  <c r="I186" i="42"/>
  <c r="I167" i="42"/>
  <c r="I152" i="42"/>
  <c r="I103" i="42"/>
  <c r="I80" i="42"/>
  <c r="I41" i="42"/>
  <c r="I12" i="42"/>
  <c r="I11" i="42" s="1"/>
  <c r="B12" i="42"/>
  <c r="B18" i="42"/>
  <c r="B21" i="42"/>
  <c r="B28" i="42"/>
  <c r="B32" i="42"/>
  <c r="B31" i="42" s="1"/>
  <c r="B42" i="42"/>
  <c r="B50" i="42"/>
  <c r="B56" i="42"/>
  <c r="B59" i="42"/>
  <c r="B64" i="42"/>
  <c r="B69" i="42"/>
  <c r="B75" i="42"/>
  <c r="B74" i="42" s="1"/>
  <c r="B81" i="42"/>
  <c r="B84" i="42"/>
  <c r="B88" i="42"/>
  <c r="B92" i="42"/>
  <c r="B96" i="42"/>
  <c r="B101" i="42"/>
  <c r="B104" i="42"/>
  <c r="B113" i="42"/>
  <c r="B117" i="42"/>
  <c r="B121" i="42"/>
  <c r="B125" i="42"/>
  <c r="B131" i="42"/>
  <c r="B140" i="42"/>
  <c r="B139" i="42" s="1"/>
  <c r="B153" i="42"/>
  <c r="B159" i="42"/>
  <c r="B163" i="42"/>
  <c r="B168" i="42"/>
  <c r="B173" i="42"/>
  <c r="B177" i="42"/>
  <c r="B179" i="42"/>
  <c r="B187" i="42"/>
  <c r="B194" i="42"/>
  <c r="B202" i="42"/>
  <c r="B209" i="42"/>
  <c r="B208" i="42" s="1"/>
  <c r="J17" i="41"/>
  <c r="H44" i="41"/>
  <c r="H36" i="41"/>
  <c r="H149" i="41"/>
  <c r="L149" i="41" s="1"/>
  <c r="H43" i="41"/>
  <c r="B20" i="41"/>
  <c r="H26" i="41"/>
  <c r="H25" i="41"/>
  <c r="H24" i="41"/>
  <c r="H23" i="41"/>
  <c r="H22" i="41"/>
  <c r="H21" i="41"/>
  <c r="D152" i="40"/>
  <c r="D150" i="40"/>
  <c r="G182" i="40"/>
  <c r="G161" i="40"/>
  <c r="B11" i="42" l="1"/>
  <c r="B152" i="42"/>
  <c r="B167" i="42"/>
  <c r="B186" i="42"/>
  <c r="B103" i="42"/>
  <c r="B80" i="42"/>
  <c r="B41" i="42"/>
  <c r="D151" i="40"/>
  <c r="D112" i="40" l="1"/>
  <c r="G112" i="40"/>
  <c r="G21" i="40" l="1"/>
  <c r="G160" i="43" l="1"/>
  <c r="F161" i="42"/>
  <c r="H161" i="42" s="1"/>
  <c r="K161" i="42" s="1"/>
  <c r="H160" i="41"/>
  <c r="L160" i="41" s="1"/>
  <c r="G162" i="40"/>
  <c r="C160" i="40"/>
  <c r="D162" i="40"/>
  <c r="H148" i="41"/>
  <c r="L148" i="41" s="1"/>
  <c r="G104" i="43"/>
  <c r="G44" i="43"/>
  <c r="F196" i="42"/>
  <c r="H105" i="42"/>
  <c r="K105" i="42" s="1"/>
  <c r="F151" i="42"/>
  <c r="H151" i="42" s="1"/>
  <c r="K151" i="42" s="1"/>
  <c r="H150" i="41"/>
  <c r="L150" i="41" s="1"/>
  <c r="H104" i="41"/>
  <c r="L104" i="41" s="1"/>
  <c r="B105" i="40"/>
  <c r="H93" i="40"/>
  <c r="F150" i="42" l="1"/>
  <c r="H150" i="42" s="1"/>
  <c r="K150" i="42" s="1"/>
  <c r="F142" i="42"/>
  <c r="F143" i="42"/>
  <c r="F144" i="42"/>
  <c r="F145" i="42"/>
  <c r="H145" i="42" s="1"/>
  <c r="F146" i="42"/>
  <c r="F147" i="42"/>
  <c r="F148" i="42"/>
  <c r="F141" i="42"/>
  <c r="B103" i="43"/>
  <c r="E140" i="42"/>
  <c r="E139" i="42" s="1"/>
  <c r="E104" i="42"/>
  <c r="E139" i="41"/>
  <c r="E138" i="41" s="1"/>
  <c r="B141" i="40"/>
  <c r="B140" i="40" s="1"/>
  <c r="H105" i="40"/>
  <c r="F105" i="40"/>
  <c r="E105" i="40"/>
  <c r="C105" i="40"/>
  <c r="J209" i="42"/>
  <c r="J208" i="42" s="1"/>
  <c r="J202" i="42"/>
  <c r="J194" i="42"/>
  <c r="J187" i="42"/>
  <c r="J179" i="42"/>
  <c r="J177" i="42"/>
  <c r="J173" i="42"/>
  <c r="J168" i="42"/>
  <c r="J163" i="42"/>
  <c r="J159" i="42"/>
  <c r="J153" i="42"/>
  <c r="J140" i="42"/>
  <c r="J139" i="42" s="1"/>
  <c r="J131" i="42"/>
  <c r="J125" i="42"/>
  <c r="J121" i="42"/>
  <c r="J117" i="42"/>
  <c r="J113" i="42"/>
  <c r="J104" i="42"/>
  <c r="J101" i="42"/>
  <c r="J96" i="42"/>
  <c r="J92" i="42"/>
  <c r="J88" i="42"/>
  <c r="J84" i="42"/>
  <c r="J81" i="42"/>
  <c r="J75" i="42"/>
  <c r="J74" i="42" s="1"/>
  <c r="J69" i="42"/>
  <c r="J64" i="42"/>
  <c r="J59" i="42"/>
  <c r="J56" i="42"/>
  <c r="J50" i="42"/>
  <c r="J42" i="42"/>
  <c r="J36" i="42"/>
  <c r="J208" i="41"/>
  <c r="J207" i="41" s="1"/>
  <c r="J201" i="41"/>
  <c r="J193" i="41"/>
  <c r="J186" i="41"/>
  <c r="J178" i="41"/>
  <c r="J176" i="41"/>
  <c r="J172" i="41"/>
  <c r="J167" i="41"/>
  <c r="J162" i="41"/>
  <c r="J158" i="41"/>
  <c r="J152" i="41"/>
  <c r="J139" i="41"/>
  <c r="J138" i="41" s="1"/>
  <c r="J130" i="41"/>
  <c r="J124" i="41"/>
  <c r="J120" i="41"/>
  <c r="J116" i="41"/>
  <c r="J112" i="41"/>
  <c r="J103" i="41"/>
  <c r="J100" i="41"/>
  <c r="J95" i="41"/>
  <c r="J91" i="41"/>
  <c r="J87" i="41"/>
  <c r="J83" i="41"/>
  <c r="J80" i="41"/>
  <c r="J74" i="41"/>
  <c r="J73" i="41" s="1"/>
  <c r="J68" i="41"/>
  <c r="J63" i="41"/>
  <c r="J58" i="41"/>
  <c r="J55" i="41"/>
  <c r="J49" i="41"/>
  <c r="J41" i="41"/>
  <c r="J35" i="41"/>
  <c r="J31" i="41"/>
  <c r="J27" i="41"/>
  <c r="J20" i="41"/>
  <c r="J11" i="41"/>
  <c r="G211" i="40"/>
  <c r="G210" i="40" s="1"/>
  <c r="G209" i="40" s="1"/>
  <c r="D211" i="40"/>
  <c r="D210" i="40" s="1"/>
  <c r="D209" i="40" s="1"/>
  <c r="H210" i="40"/>
  <c r="H209" i="40" s="1"/>
  <c r="F210" i="40"/>
  <c r="F209" i="40" s="1"/>
  <c r="E210" i="40"/>
  <c r="E209" i="40" s="1"/>
  <c r="C210" i="40"/>
  <c r="C209" i="40" s="1"/>
  <c r="B210" i="40"/>
  <c r="B209" i="40" s="1"/>
  <c r="G208" i="40"/>
  <c r="D208" i="40"/>
  <c r="G207" i="40"/>
  <c r="D207" i="40"/>
  <c r="G206" i="40"/>
  <c r="D206" i="40"/>
  <c r="G205" i="40"/>
  <c r="D205" i="40"/>
  <c r="G204" i="40"/>
  <c r="D204" i="40"/>
  <c r="H203" i="40"/>
  <c r="F203" i="40"/>
  <c r="E203" i="40"/>
  <c r="C203" i="40"/>
  <c r="B203" i="40"/>
  <c r="G202" i="40"/>
  <c r="D202" i="40"/>
  <c r="G201" i="40"/>
  <c r="D201" i="40"/>
  <c r="G200" i="40"/>
  <c r="D200" i="40"/>
  <c r="G199" i="40"/>
  <c r="D199" i="40"/>
  <c r="G198" i="40"/>
  <c r="D198" i="40"/>
  <c r="G197" i="40"/>
  <c r="D197" i="40"/>
  <c r="G196" i="40"/>
  <c r="D196" i="40"/>
  <c r="H195" i="40"/>
  <c r="F195" i="40"/>
  <c r="E195" i="40"/>
  <c r="C195" i="40"/>
  <c r="B195" i="40"/>
  <c r="G194" i="40"/>
  <c r="D194" i="40"/>
  <c r="G193" i="40"/>
  <c r="D193" i="40"/>
  <c r="G192" i="40"/>
  <c r="D192" i="40"/>
  <c r="G191" i="40"/>
  <c r="D191" i="40"/>
  <c r="G190" i="40"/>
  <c r="D190" i="40"/>
  <c r="G189" i="40"/>
  <c r="D189" i="40"/>
  <c r="H188" i="40"/>
  <c r="F188" i="40"/>
  <c r="E188" i="40"/>
  <c r="C188" i="40"/>
  <c r="B188" i="40"/>
  <c r="G186" i="40"/>
  <c r="D186" i="40"/>
  <c r="G185" i="40"/>
  <c r="D185" i="40"/>
  <c r="G184" i="40"/>
  <c r="D184" i="40"/>
  <c r="G183" i="40"/>
  <c r="D183" i="40"/>
  <c r="D182" i="40"/>
  <c r="G181" i="40"/>
  <c r="D181" i="40"/>
  <c r="H180" i="40"/>
  <c r="F180" i="40"/>
  <c r="E180" i="40"/>
  <c r="C180" i="40"/>
  <c r="B180" i="40"/>
  <c r="G179" i="40"/>
  <c r="G178" i="40" s="1"/>
  <c r="D179" i="40"/>
  <c r="D178" i="40" s="1"/>
  <c r="H178" i="40"/>
  <c r="F178" i="40"/>
  <c r="E178" i="40"/>
  <c r="C178" i="40"/>
  <c r="B178" i="40"/>
  <c r="G177" i="40"/>
  <c r="D177" i="40"/>
  <c r="G175" i="40"/>
  <c r="D175" i="40"/>
  <c r="H174" i="40"/>
  <c r="F174" i="40"/>
  <c r="E174" i="40"/>
  <c r="C174" i="40"/>
  <c r="B174" i="40"/>
  <c r="G173" i="40"/>
  <c r="D173" i="40"/>
  <c r="G172" i="40"/>
  <c r="D172" i="40"/>
  <c r="G171" i="40"/>
  <c r="D171" i="40"/>
  <c r="G170" i="40"/>
  <c r="H169" i="40"/>
  <c r="F169" i="40"/>
  <c r="E169" i="40"/>
  <c r="C169" i="40"/>
  <c r="B169" i="40"/>
  <c r="G167" i="40"/>
  <c r="D167" i="40"/>
  <c r="G166" i="40"/>
  <c r="D166" i="40"/>
  <c r="G165" i="40"/>
  <c r="D165" i="40"/>
  <c r="H164" i="40"/>
  <c r="F164" i="40"/>
  <c r="E164" i="40"/>
  <c r="C164" i="40"/>
  <c r="B164" i="40"/>
  <c r="D161" i="40"/>
  <c r="H160" i="40"/>
  <c r="F160" i="40"/>
  <c r="E160" i="40"/>
  <c r="B160" i="40"/>
  <c r="G159" i="40"/>
  <c r="D159" i="40"/>
  <c r="G158" i="40"/>
  <c r="D158" i="40"/>
  <c r="G157" i="40"/>
  <c r="D157" i="40"/>
  <c r="G156" i="40"/>
  <c r="D156" i="40"/>
  <c r="G155" i="40"/>
  <c r="D155" i="40"/>
  <c r="H154" i="40"/>
  <c r="F154" i="40"/>
  <c r="E154" i="40"/>
  <c r="C154" i="40"/>
  <c r="B154" i="40"/>
  <c r="D149" i="40"/>
  <c r="D148" i="40"/>
  <c r="D147" i="40"/>
  <c r="D146" i="40"/>
  <c r="D145" i="40"/>
  <c r="D144" i="40"/>
  <c r="D143" i="40"/>
  <c r="G142" i="40"/>
  <c r="D142" i="40"/>
  <c r="H141" i="40"/>
  <c r="H140" i="40" s="1"/>
  <c r="F141" i="40"/>
  <c r="F140" i="40" s="1"/>
  <c r="E141" i="40"/>
  <c r="E140" i="40" s="1"/>
  <c r="C141" i="40"/>
  <c r="C140" i="40" s="1"/>
  <c r="G139" i="40"/>
  <c r="D139" i="40"/>
  <c r="G138" i="40"/>
  <c r="D138" i="40"/>
  <c r="G137" i="40"/>
  <c r="D137" i="40"/>
  <c r="G136" i="40"/>
  <c r="D136" i="40"/>
  <c r="G135" i="40"/>
  <c r="D135" i="40"/>
  <c r="G134" i="40"/>
  <c r="D134" i="40"/>
  <c r="G133" i="40"/>
  <c r="D133" i="40"/>
  <c r="H132" i="40"/>
  <c r="F132" i="40"/>
  <c r="E132" i="40"/>
  <c r="C132" i="40"/>
  <c r="B132" i="40"/>
  <c r="G131" i="40"/>
  <c r="D131" i="40"/>
  <c r="G130" i="40"/>
  <c r="D130" i="40"/>
  <c r="G129" i="40"/>
  <c r="D129" i="40"/>
  <c r="G128" i="40"/>
  <c r="D128" i="40"/>
  <c r="G127" i="40"/>
  <c r="D127" i="40"/>
  <c r="H126" i="40"/>
  <c r="F126" i="40"/>
  <c r="E126" i="40"/>
  <c r="C126" i="40"/>
  <c r="B126" i="40"/>
  <c r="G125" i="40"/>
  <c r="D125" i="40"/>
  <c r="G124" i="40"/>
  <c r="D124" i="40"/>
  <c r="G123" i="40"/>
  <c r="D123" i="40"/>
  <c r="H122" i="40"/>
  <c r="F122" i="40"/>
  <c r="E122" i="40"/>
  <c r="C122" i="40"/>
  <c r="B122" i="40"/>
  <c r="G121" i="40"/>
  <c r="D121" i="40"/>
  <c r="G120" i="40"/>
  <c r="D120" i="40"/>
  <c r="G119" i="40"/>
  <c r="D119" i="40"/>
  <c r="H118" i="40"/>
  <c r="F118" i="40"/>
  <c r="E118" i="40"/>
  <c r="C118" i="40"/>
  <c r="B118" i="40"/>
  <c r="G117" i="40"/>
  <c r="D117" i="40"/>
  <c r="G116" i="40"/>
  <c r="D116" i="40"/>
  <c r="G115" i="40"/>
  <c r="D115" i="40"/>
  <c r="H114" i="40"/>
  <c r="F114" i="40"/>
  <c r="E114" i="40"/>
  <c r="C114" i="40"/>
  <c r="B114" i="40"/>
  <c r="G113" i="40"/>
  <c r="D113" i="40"/>
  <c r="G111" i="40"/>
  <c r="D111" i="40"/>
  <c r="G110" i="40"/>
  <c r="D110" i="40"/>
  <c r="G109" i="40"/>
  <c r="D109" i="40"/>
  <c r="G108" i="40"/>
  <c r="D108" i="40"/>
  <c r="G107" i="40"/>
  <c r="D107" i="40"/>
  <c r="G103" i="40"/>
  <c r="G102" i="40" s="1"/>
  <c r="D103" i="40"/>
  <c r="D102" i="40" s="1"/>
  <c r="H102" i="40"/>
  <c r="F102" i="40"/>
  <c r="E102" i="40"/>
  <c r="C102" i="40"/>
  <c r="B102" i="40"/>
  <c r="G101" i="40"/>
  <c r="D101" i="40"/>
  <c r="G100" i="40"/>
  <c r="D100" i="40"/>
  <c r="G99" i="40"/>
  <c r="D99" i="40"/>
  <c r="G98" i="40"/>
  <c r="D98" i="40"/>
  <c r="H97" i="40"/>
  <c r="F97" i="40"/>
  <c r="E97" i="40"/>
  <c r="C97" i="40"/>
  <c r="B97" i="40"/>
  <c r="G96" i="40"/>
  <c r="D96" i="40"/>
  <c r="G95" i="40"/>
  <c r="D95" i="40"/>
  <c r="G94" i="40"/>
  <c r="D94" i="40"/>
  <c r="F93" i="40"/>
  <c r="E93" i="40"/>
  <c r="C93" i="40"/>
  <c r="B93" i="40"/>
  <c r="G92" i="40"/>
  <c r="D92" i="40"/>
  <c r="G91" i="40"/>
  <c r="D91" i="40"/>
  <c r="G90" i="40"/>
  <c r="D90" i="40"/>
  <c r="H89" i="40"/>
  <c r="F89" i="40"/>
  <c r="E89" i="40"/>
  <c r="C89" i="40"/>
  <c r="B89" i="40"/>
  <c r="G88" i="40"/>
  <c r="D88" i="40"/>
  <c r="G87" i="40"/>
  <c r="D87" i="40"/>
  <c r="G86" i="40"/>
  <c r="D86" i="40"/>
  <c r="H85" i="40"/>
  <c r="F85" i="40"/>
  <c r="E85" i="40"/>
  <c r="C85" i="40"/>
  <c r="B85" i="40"/>
  <c r="G84" i="40"/>
  <c r="D84" i="40"/>
  <c r="G83" i="40"/>
  <c r="D83" i="40"/>
  <c r="H82" i="40"/>
  <c r="F82" i="40"/>
  <c r="E82" i="40"/>
  <c r="C82" i="40"/>
  <c r="B82" i="40"/>
  <c r="G80" i="40"/>
  <c r="D80" i="40"/>
  <c r="G79" i="40"/>
  <c r="D79" i="40"/>
  <c r="G78" i="40"/>
  <c r="D78" i="40"/>
  <c r="G77" i="40"/>
  <c r="D77" i="40"/>
  <c r="H76" i="40"/>
  <c r="H75" i="40" s="1"/>
  <c r="F76" i="40"/>
  <c r="F75" i="40" s="1"/>
  <c r="E76" i="40"/>
  <c r="E75" i="40" s="1"/>
  <c r="C76" i="40"/>
  <c r="C75" i="40" s="1"/>
  <c r="B76" i="40"/>
  <c r="B75" i="40" s="1"/>
  <c r="G74" i="40"/>
  <c r="D74" i="40"/>
  <c r="G73" i="40"/>
  <c r="D73" i="40"/>
  <c r="G72" i="40"/>
  <c r="D72" i="40"/>
  <c r="G71" i="40"/>
  <c r="D71" i="40"/>
  <c r="H70" i="40"/>
  <c r="F70" i="40"/>
  <c r="E70" i="40"/>
  <c r="C70" i="40"/>
  <c r="B70" i="40"/>
  <c r="G69" i="40"/>
  <c r="D69" i="40"/>
  <c r="G68" i="40"/>
  <c r="D68" i="40"/>
  <c r="G67" i="40"/>
  <c r="D67" i="40"/>
  <c r="G66" i="40"/>
  <c r="D66" i="40"/>
  <c r="H65" i="40"/>
  <c r="F65" i="40"/>
  <c r="E65" i="40"/>
  <c r="C65" i="40"/>
  <c r="B65" i="40"/>
  <c r="G64" i="40"/>
  <c r="D64" i="40"/>
  <c r="G63" i="40"/>
  <c r="D63" i="40"/>
  <c r="G62" i="40"/>
  <c r="D62" i="40"/>
  <c r="G61" i="40"/>
  <c r="D61" i="40"/>
  <c r="H60" i="40"/>
  <c r="F60" i="40"/>
  <c r="E60" i="40"/>
  <c r="C60" i="40"/>
  <c r="B60" i="40"/>
  <c r="G59" i="40"/>
  <c r="D59" i="40"/>
  <c r="G58" i="40"/>
  <c r="D58" i="40"/>
  <c r="H57" i="40"/>
  <c r="F57" i="40"/>
  <c r="E57" i="40"/>
  <c r="C57" i="40"/>
  <c r="B57" i="40"/>
  <c r="G56" i="40"/>
  <c r="D56" i="40"/>
  <c r="G55" i="40"/>
  <c r="D55" i="40"/>
  <c r="G54" i="40"/>
  <c r="D54" i="40"/>
  <c r="G53" i="40"/>
  <c r="D53" i="40"/>
  <c r="G52" i="40"/>
  <c r="D52" i="40"/>
  <c r="H51" i="40"/>
  <c r="F51" i="40"/>
  <c r="E51" i="40"/>
  <c r="C51" i="40"/>
  <c r="B51" i="40"/>
  <c r="G50" i="40"/>
  <c r="D50" i="40"/>
  <c r="G49" i="40"/>
  <c r="D49" i="40"/>
  <c r="G48" i="40"/>
  <c r="D48" i="40"/>
  <c r="G47" i="40"/>
  <c r="D47" i="40"/>
  <c r="G46" i="40"/>
  <c r="D46" i="40"/>
  <c r="G45" i="40"/>
  <c r="D45" i="40"/>
  <c r="G44" i="40"/>
  <c r="D44" i="40"/>
  <c r="H43" i="40"/>
  <c r="F43" i="40"/>
  <c r="E43" i="40"/>
  <c r="C43" i="40"/>
  <c r="B43" i="40"/>
  <c r="G41" i="40"/>
  <c r="D41" i="40"/>
  <c r="G40" i="40"/>
  <c r="D40" i="40"/>
  <c r="G39" i="40"/>
  <c r="D39" i="40"/>
  <c r="G38" i="40"/>
  <c r="D38" i="40"/>
  <c r="H37" i="40"/>
  <c r="F37" i="40"/>
  <c r="E37" i="40"/>
  <c r="C37" i="40"/>
  <c r="B37" i="40"/>
  <c r="G35" i="40"/>
  <c r="D35" i="40"/>
  <c r="G34" i="40"/>
  <c r="D34" i="40"/>
  <c r="H33" i="40"/>
  <c r="F33" i="40"/>
  <c r="E33" i="40"/>
  <c r="C33" i="40"/>
  <c r="B33" i="40"/>
  <c r="G31" i="40"/>
  <c r="D31" i="40"/>
  <c r="G30" i="40"/>
  <c r="D30" i="40"/>
  <c r="H29" i="40"/>
  <c r="F29" i="40"/>
  <c r="E29" i="40"/>
  <c r="C29" i="40"/>
  <c r="B29" i="40"/>
  <c r="G28" i="40"/>
  <c r="D28" i="40"/>
  <c r="G27" i="40"/>
  <c r="D27" i="40"/>
  <c r="G26" i="40"/>
  <c r="D26" i="40"/>
  <c r="G25" i="40"/>
  <c r="D25" i="40"/>
  <c r="G24" i="40"/>
  <c r="D24" i="40"/>
  <c r="G23" i="40"/>
  <c r="D23" i="40"/>
  <c r="H22" i="40"/>
  <c r="F22" i="40"/>
  <c r="E22" i="40"/>
  <c r="C22" i="40"/>
  <c r="B22" i="40"/>
  <c r="D21" i="40"/>
  <c r="G20" i="40"/>
  <c r="D20" i="40"/>
  <c r="H19" i="40"/>
  <c r="F19" i="40"/>
  <c r="E19" i="40"/>
  <c r="C19" i="40"/>
  <c r="B19" i="40"/>
  <c r="G18" i="40"/>
  <c r="D18" i="40"/>
  <c r="G17" i="40"/>
  <c r="D17" i="40"/>
  <c r="G16" i="40"/>
  <c r="D16" i="40"/>
  <c r="G15" i="40"/>
  <c r="D15" i="40"/>
  <c r="G14" i="40"/>
  <c r="D14" i="40"/>
  <c r="H13" i="40"/>
  <c r="F13" i="40"/>
  <c r="F12" i="40" s="1"/>
  <c r="E13" i="40"/>
  <c r="C13" i="40"/>
  <c r="C12" i="40" s="1"/>
  <c r="B13" i="40"/>
  <c r="F191" i="42"/>
  <c r="F188" i="42"/>
  <c r="B11" i="43"/>
  <c r="C11" i="43"/>
  <c r="D11" i="43"/>
  <c r="E11" i="43"/>
  <c r="F11" i="43"/>
  <c r="G12" i="43"/>
  <c r="G13" i="43"/>
  <c r="G14" i="43"/>
  <c r="G15" i="43"/>
  <c r="G16" i="43"/>
  <c r="B17" i="43"/>
  <c r="C17" i="43"/>
  <c r="D17" i="43"/>
  <c r="E17" i="43"/>
  <c r="F17" i="43"/>
  <c r="G18" i="43"/>
  <c r="G19" i="43"/>
  <c r="B20" i="43"/>
  <c r="C20" i="43"/>
  <c r="D20" i="43"/>
  <c r="E20" i="43"/>
  <c r="F20" i="43"/>
  <c r="G21" i="43"/>
  <c r="G22" i="43"/>
  <c r="G23" i="43"/>
  <c r="G24" i="43"/>
  <c r="G25" i="43"/>
  <c r="G26" i="43"/>
  <c r="B27" i="43"/>
  <c r="C27" i="43"/>
  <c r="D27" i="43"/>
  <c r="E27" i="43"/>
  <c r="F27" i="43"/>
  <c r="G28" i="43"/>
  <c r="G29" i="43"/>
  <c r="B31" i="43"/>
  <c r="C31" i="43"/>
  <c r="D31" i="43"/>
  <c r="E31" i="43"/>
  <c r="F31" i="43"/>
  <c r="G32" i="43"/>
  <c r="G33" i="43"/>
  <c r="G34" i="43"/>
  <c r="B35" i="43"/>
  <c r="C35" i="43"/>
  <c r="D35" i="43"/>
  <c r="E35" i="43"/>
  <c r="F35" i="43"/>
  <c r="G36" i="43"/>
  <c r="G37" i="43"/>
  <c r="G38" i="43"/>
  <c r="G39" i="43"/>
  <c r="B41" i="43"/>
  <c r="C41" i="43"/>
  <c r="D41" i="43"/>
  <c r="E41" i="43"/>
  <c r="F41" i="43"/>
  <c r="G42" i="43"/>
  <c r="G43" i="43"/>
  <c r="G45" i="43"/>
  <c r="G46" i="43"/>
  <c r="G47" i="43"/>
  <c r="G48" i="43"/>
  <c r="B49" i="43"/>
  <c r="C49" i="43"/>
  <c r="D49" i="43"/>
  <c r="E49" i="43"/>
  <c r="F49" i="43"/>
  <c r="G50" i="43"/>
  <c r="G51" i="43"/>
  <c r="G52" i="43"/>
  <c r="G53" i="43"/>
  <c r="G54" i="43"/>
  <c r="B55" i="43"/>
  <c r="C55" i="43"/>
  <c r="D55" i="43"/>
  <c r="E55" i="43"/>
  <c r="F55" i="43"/>
  <c r="G56" i="43"/>
  <c r="G57" i="43"/>
  <c r="B58" i="43"/>
  <c r="C58" i="43"/>
  <c r="D58" i="43"/>
  <c r="E58" i="43"/>
  <c r="F58" i="43"/>
  <c r="G59" i="43"/>
  <c r="G60" i="43"/>
  <c r="G61" i="43"/>
  <c r="G62" i="43"/>
  <c r="B63" i="43"/>
  <c r="C63" i="43"/>
  <c r="D63" i="43"/>
  <c r="E63" i="43"/>
  <c r="F63" i="43"/>
  <c r="G64" i="43"/>
  <c r="G65" i="43"/>
  <c r="G66" i="43"/>
  <c r="G67" i="43"/>
  <c r="B68" i="43"/>
  <c r="C68" i="43"/>
  <c r="D68" i="43"/>
  <c r="E68" i="43"/>
  <c r="F68" i="43"/>
  <c r="G69" i="43"/>
  <c r="G70" i="43"/>
  <c r="G71" i="43"/>
  <c r="G72" i="43"/>
  <c r="B74" i="43"/>
  <c r="B73" i="43" s="1"/>
  <c r="C74" i="43"/>
  <c r="C73" i="43" s="1"/>
  <c r="D74" i="43"/>
  <c r="D73" i="43" s="1"/>
  <c r="E74" i="43"/>
  <c r="E73" i="43" s="1"/>
  <c r="F74" i="43"/>
  <c r="F73" i="43" s="1"/>
  <c r="G75" i="43"/>
  <c r="G76" i="43"/>
  <c r="G77" i="43"/>
  <c r="G78" i="43"/>
  <c r="B80" i="43"/>
  <c r="C80" i="43"/>
  <c r="D80" i="43"/>
  <c r="E80" i="43"/>
  <c r="F80" i="43"/>
  <c r="G81" i="43"/>
  <c r="G82" i="43"/>
  <c r="B83" i="43"/>
  <c r="C83" i="43"/>
  <c r="D83" i="43"/>
  <c r="E83" i="43"/>
  <c r="F83" i="43"/>
  <c r="G84" i="43"/>
  <c r="G85" i="43"/>
  <c r="G86" i="43"/>
  <c r="B87" i="43"/>
  <c r="C87" i="43"/>
  <c r="D87" i="43"/>
  <c r="E87" i="43"/>
  <c r="F87" i="43"/>
  <c r="G88" i="43"/>
  <c r="G89" i="43"/>
  <c r="G90" i="43"/>
  <c r="B91" i="43"/>
  <c r="C91" i="43"/>
  <c r="D91" i="43"/>
  <c r="E91" i="43"/>
  <c r="F91" i="43"/>
  <c r="G92" i="43"/>
  <c r="G93" i="43"/>
  <c r="G94" i="43"/>
  <c r="B95" i="43"/>
  <c r="C95" i="43"/>
  <c r="D95" i="43"/>
  <c r="E95" i="43"/>
  <c r="F95" i="43"/>
  <c r="G96" i="43"/>
  <c r="G97" i="43"/>
  <c r="G98" i="43"/>
  <c r="G99" i="43"/>
  <c r="B100" i="43"/>
  <c r="C100" i="43"/>
  <c r="D100" i="43"/>
  <c r="E100" i="43"/>
  <c r="F100" i="43"/>
  <c r="G101" i="43"/>
  <c r="C103" i="43"/>
  <c r="D103" i="43"/>
  <c r="E103" i="43"/>
  <c r="F103" i="43"/>
  <c r="G105" i="43"/>
  <c r="G106" i="43"/>
  <c r="G107" i="43"/>
  <c r="G108" i="43"/>
  <c r="G109" i="43"/>
  <c r="G110" i="43"/>
  <c r="G111" i="43"/>
  <c r="B112" i="43"/>
  <c r="C112" i="43"/>
  <c r="D112" i="43"/>
  <c r="E112" i="43"/>
  <c r="F112" i="43"/>
  <c r="G113" i="43"/>
  <c r="G114" i="43"/>
  <c r="G115" i="43"/>
  <c r="B116" i="43"/>
  <c r="C116" i="43"/>
  <c r="D116" i="43"/>
  <c r="E116" i="43"/>
  <c r="F116" i="43"/>
  <c r="G117" i="43"/>
  <c r="G118" i="43"/>
  <c r="G119" i="43"/>
  <c r="B120" i="43"/>
  <c r="C120" i="43"/>
  <c r="D120" i="43"/>
  <c r="E120" i="43"/>
  <c r="F120" i="43"/>
  <c r="G121" i="43"/>
  <c r="G122" i="43"/>
  <c r="G123" i="43"/>
  <c r="B124" i="43"/>
  <c r="C124" i="43"/>
  <c r="D124" i="43"/>
  <c r="E124" i="43"/>
  <c r="F124" i="43"/>
  <c r="G125" i="43"/>
  <c r="G126" i="43"/>
  <c r="G127" i="43"/>
  <c r="G128" i="43"/>
  <c r="G129" i="43"/>
  <c r="B130" i="43"/>
  <c r="C130" i="43"/>
  <c r="D130" i="43"/>
  <c r="E130" i="43"/>
  <c r="F130" i="43"/>
  <c r="G131" i="43"/>
  <c r="G132" i="43"/>
  <c r="G133" i="43"/>
  <c r="G134" i="43"/>
  <c r="G135" i="43"/>
  <c r="G136" i="43"/>
  <c r="G137" i="43"/>
  <c r="B139" i="43"/>
  <c r="B138" i="43" s="1"/>
  <c r="C139" i="43"/>
  <c r="C138" i="43" s="1"/>
  <c r="D139" i="43"/>
  <c r="D138" i="43" s="1"/>
  <c r="E139" i="43"/>
  <c r="E138" i="43" s="1"/>
  <c r="F139" i="43"/>
  <c r="F138" i="43" s="1"/>
  <c r="G140" i="43"/>
  <c r="G141" i="43"/>
  <c r="G142" i="43"/>
  <c r="G143" i="43"/>
  <c r="G144" i="43"/>
  <c r="G145" i="43"/>
  <c r="G146" i="43"/>
  <c r="G147" i="43"/>
  <c r="B152" i="43"/>
  <c r="C152" i="43"/>
  <c r="D152" i="43"/>
  <c r="E152" i="43"/>
  <c r="F152" i="43"/>
  <c r="G153" i="43"/>
  <c r="G154" i="43"/>
  <c r="G155" i="43"/>
  <c r="G156" i="43"/>
  <c r="G157" i="43"/>
  <c r="B158" i="43"/>
  <c r="C158" i="43"/>
  <c r="D158" i="43"/>
  <c r="E158" i="43"/>
  <c r="F158" i="43"/>
  <c r="G159" i="43"/>
  <c r="B162" i="43"/>
  <c r="C162" i="43"/>
  <c r="D162" i="43"/>
  <c r="E162" i="43"/>
  <c r="F162" i="43"/>
  <c r="G163" i="43"/>
  <c r="G164" i="43"/>
  <c r="G165" i="43"/>
  <c r="B167" i="43"/>
  <c r="C167" i="43"/>
  <c r="D167" i="43"/>
  <c r="E167" i="43"/>
  <c r="F167" i="43"/>
  <c r="G168" i="43"/>
  <c r="G169" i="43"/>
  <c r="G170" i="43"/>
  <c r="G171" i="43"/>
  <c r="B172" i="43"/>
  <c r="C172" i="43"/>
  <c r="D172" i="43"/>
  <c r="E172" i="43"/>
  <c r="F172" i="43"/>
  <c r="G173" i="43"/>
  <c r="G174" i="43"/>
  <c r="G175" i="43"/>
  <c r="B176" i="43"/>
  <c r="C176" i="43"/>
  <c r="D176" i="43"/>
  <c r="E176" i="43"/>
  <c r="F176" i="43"/>
  <c r="G177" i="43"/>
  <c r="B178" i="43"/>
  <c r="C178" i="43"/>
  <c r="D178" i="43"/>
  <c r="E178" i="43"/>
  <c r="F178" i="43"/>
  <c r="G179" i="43"/>
  <c r="G180" i="43"/>
  <c r="G181" i="43"/>
  <c r="G182" i="43"/>
  <c r="G183" i="43"/>
  <c r="G184" i="43"/>
  <c r="B186" i="43"/>
  <c r="C186" i="43"/>
  <c r="D186" i="43"/>
  <c r="E186" i="43"/>
  <c r="F186" i="43"/>
  <c r="G187" i="43"/>
  <c r="G188" i="43"/>
  <c r="G189" i="43"/>
  <c r="G190" i="43"/>
  <c r="G191" i="43"/>
  <c r="G192" i="43"/>
  <c r="B193" i="43"/>
  <c r="C193" i="43"/>
  <c r="D193" i="43"/>
  <c r="E193" i="43"/>
  <c r="F193" i="43"/>
  <c r="G194" i="43"/>
  <c r="G195" i="43"/>
  <c r="G196" i="43"/>
  <c r="G197" i="43"/>
  <c r="G198" i="43"/>
  <c r="G199" i="43"/>
  <c r="G200" i="43"/>
  <c r="B201" i="43"/>
  <c r="C201" i="43"/>
  <c r="D201" i="43"/>
  <c r="E201" i="43"/>
  <c r="F201" i="43"/>
  <c r="G202" i="43"/>
  <c r="G203" i="43"/>
  <c r="G204" i="43"/>
  <c r="G205" i="43"/>
  <c r="G206" i="43"/>
  <c r="B208" i="43"/>
  <c r="B207" i="43" s="1"/>
  <c r="C208" i="43"/>
  <c r="C207" i="43" s="1"/>
  <c r="D208" i="43"/>
  <c r="D207" i="43" s="1"/>
  <c r="E208" i="43"/>
  <c r="E207" i="43" s="1"/>
  <c r="F208" i="43"/>
  <c r="F207" i="43" s="1"/>
  <c r="G209" i="43"/>
  <c r="A214" i="43"/>
  <c r="A215" i="43"/>
  <c r="C12" i="42"/>
  <c r="D12" i="42"/>
  <c r="E12" i="42"/>
  <c r="G12" i="42"/>
  <c r="J12" i="42"/>
  <c r="L12" i="42"/>
  <c r="F13" i="42"/>
  <c r="F14" i="42"/>
  <c r="F15" i="42"/>
  <c r="F16" i="42"/>
  <c r="F17" i="42"/>
  <c r="C18" i="42"/>
  <c r="D18" i="42"/>
  <c r="E18" i="42"/>
  <c r="G18" i="42"/>
  <c r="J18" i="42"/>
  <c r="L18" i="42"/>
  <c r="F20" i="42"/>
  <c r="C21" i="42"/>
  <c r="D21" i="42"/>
  <c r="E21" i="42"/>
  <c r="G21" i="42"/>
  <c r="J21" i="42"/>
  <c r="F22" i="42"/>
  <c r="F23" i="42"/>
  <c r="F24" i="42"/>
  <c r="F25" i="42"/>
  <c r="F26" i="42"/>
  <c r="F27" i="42"/>
  <c r="C28" i="42"/>
  <c r="D28" i="42"/>
  <c r="E28" i="42"/>
  <c r="G28" i="42"/>
  <c r="J28" i="42"/>
  <c r="L28" i="42"/>
  <c r="F29" i="42"/>
  <c r="F30" i="42"/>
  <c r="C32" i="42"/>
  <c r="D32" i="42"/>
  <c r="E32" i="42"/>
  <c r="G32" i="42"/>
  <c r="J32" i="42"/>
  <c r="L32" i="42"/>
  <c r="F33" i="42"/>
  <c r="F34" i="42"/>
  <c r="F35" i="42"/>
  <c r="G36" i="42"/>
  <c r="L36" i="42"/>
  <c r="F37" i="42"/>
  <c r="F38" i="42"/>
  <c r="F39" i="42"/>
  <c r="F40" i="42"/>
  <c r="C42" i="42"/>
  <c r="D42" i="42"/>
  <c r="E42" i="42"/>
  <c r="G42" i="42"/>
  <c r="L42" i="42"/>
  <c r="F43" i="42"/>
  <c r="F44" i="42"/>
  <c r="F45" i="42"/>
  <c r="F46" i="42"/>
  <c r="F47" i="42"/>
  <c r="F48" i="42"/>
  <c r="F49" i="42"/>
  <c r="C50" i="42"/>
  <c r="D50" i="42"/>
  <c r="E50" i="42"/>
  <c r="G50" i="42"/>
  <c r="L50" i="42"/>
  <c r="F51" i="42"/>
  <c r="F52" i="42"/>
  <c r="F53" i="42"/>
  <c r="F54" i="42"/>
  <c r="F55" i="42"/>
  <c r="C56" i="42"/>
  <c r="D56" i="42"/>
  <c r="E56" i="42"/>
  <c r="G56" i="42"/>
  <c r="L56" i="42"/>
  <c r="F57" i="42"/>
  <c r="F58" i="42"/>
  <c r="H58" i="42" s="1"/>
  <c r="K58" i="42" s="1"/>
  <c r="C59" i="42"/>
  <c r="D59" i="42"/>
  <c r="E59" i="42"/>
  <c r="G59" i="42"/>
  <c r="L59" i="42"/>
  <c r="F60" i="42"/>
  <c r="F61" i="42"/>
  <c r="F62" i="42"/>
  <c r="F63" i="42"/>
  <c r="C64" i="42"/>
  <c r="D64" i="42"/>
  <c r="E64" i="42"/>
  <c r="G64" i="42"/>
  <c r="L64" i="42"/>
  <c r="F65" i="42"/>
  <c r="F66" i="42"/>
  <c r="F67" i="42"/>
  <c r="F68" i="42"/>
  <c r="C69" i="42"/>
  <c r="D69" i="42"/>
  <c r="E69" i="42"/>
  <c r="G69" i="42"/>
  <c r="L69" i="42"/>
  <c r="F70" i="42"/>
  <c r="F71" i="42"/>
  <c r="F72" i="42"/>
  <c r="F73" i="42"/>
  <c r="C75" i="42"/>
  <c r="D75" i="42"/>
  <c r="D74" i="42" s="1"/>
  <c r="E75" i="42"/>
  <c r="E74" i="42" s="1"/>
  <c r="G75" i="42"/>
  <c r="G74" i="42" s="1"/>
  <c r="L75" i="42"/>
  <c r="L74" i="42" s="1"/>
  <c r="F76" i="42"/>
  <c r="F77" i="42"/>
  <c r="F78" i="42"/>
  <c r="F79" i="42"/>
  <c r="C81" i="42"/>
  <c r="D81" i="42"/>
  <c r="E81" i="42"/>
  <c r="G81" i="42"/>
  <c r="L81" i="42"/>
  <c r="F82" i="42"/>
  <c r="H82" i="42" s="1"/>
  <c r="F83" i="42"/>
  <c r="C84" i="42"/>
  <c r="D84" i="42"/>
  <c r="E84" i="42"/>
  <c r="G84" i="42"/>
  <c r="L84" i="42"/>
  <c r="F85" i="42"/>
  <c r="F86" i="42"/>
  <c r="H86" i="42" s="1"/>
  <c r="F87" i="42"/>
  <c r="C88" i="42"/>
  <c r="D88" i="42"/>
  <c r="E88" i="42"/>
  <c r="G88" i="42"/>
  <c r="L88" i="42"/>
  <c r="F89" i="42"/>
  <c r="F90" i="42"/>
  <c r="F91" i="42"/>
  <c r="C92" i="42"/>
  <c r="D92" i="42"/>
  <c r="E92" i="42"/>
  <c r="G92" i="42"/>
  <c r="L92" i="42"/>
  <c r="F93" i="42"/>
  <c r="F94" i="42"/>
  <c r="F95" i="42"/>
  <c r="C96" i="42"/>
  <c r="D96" i="42"/>
  <c r="E96" i="42"/>
  <c r="G96" i="42"/>
  <c r="L96" i="42"/>
  <c r="F97" i="42"/>
  <c r="F98" i="42"/>
  <c r="F99" i="42"/>
  <c r="F100" i="42"/>
  <c r="C101" i="42"/>
  <c r="D101" i="42"/>
  <c r="E101" i="42"/>
  <c r="G101" i="42"/>
  <c r="L101" i="42"/>
  <c r="F102" i="42"/>
  <c r="C104" i="42"/>
  <c r="D104" i="42"/>
  <c r="G104" i="42"/>
  <c r="L104" i="42"/>
  <c r="F106" i="42"/>
  <c r="F107" i="42"/>
  <c r="F108" i="42"/>
  <c r="F109" i="42"/>
  <c r="F110" i="42"/>
  <c r="F111" i="42"/>
  <c r="F112" i="42"/>
  <c r="C113" i="42"/>
  <c r="D113" i="42"/>
  <c r="E113" i="42"/>
  <c r="G113" i="42"/>
  <c r="L113" i="42"/>
  <c r="F114" i="42"/>
  <c r="F115" i="42"/>
  <c r="F116" i="42"/>
  <c r="C117" i="42"/>
  <c r="D117" i="42"/>
  <c r="E117" i="42"/>
  <c r="G117" i="42"/>
  <c r="L117" i="42"/>
  <c r="F118" i="42"/>
  <c r="F119" i="42"/>
  <c r="F120" i="42"/>
  <c r="C121" i="42"/>
  <c r="D121" i="42"/>
  <c r="E121" i="42"/>
  <c r="G121" i="42"/>
  <c r="L121" i="42"/>
  <c r="F122" i="42"/>
  <c r="F123" i="42"/>
  <c r="F124" i="42"/>
  <c r="C125" i="42"/>
  <c r="D125" i="42"/>
  <c r="E125" i="42"/>
  <c r="G125" i="42"/>
  <c r="L125" i="42"/>
  <c r="F126" i="42"/>
  <c r="F127" i="42"/>
  <c r="F128" i="42"/>
  <c r="F129" i="42"/>
  <c r="F130" i="42"/>
  <c r="C131" i="42"/>
  <c r="D131" i="42"/>
  <c r="E131" i="42"/>
  <c r="G131" i="42"/>
  <c r="L131" i="42"/>
  <c r="F132" i="42"/>
  <c r="F133" i="42"/>
  <c r="F134" i="42"/>
  <c r="F135" i="42"/>
  <c r="F136" i="42"/>
  <c r="F137" i="42"/>
  <c r="F138" i="42"/>
  <c r="C140" i="42"/>
  <c r="C139" i="42" s="1"/>
  <c r="D140" i="42"/>
  <c r="D139" i="42" s="1"/>
  <c r="G140" i="42"/>
  <c r="G139" i="42" s="1"/>
  <c r="L140" i="42"/>
  <c r="L139" i="42" s="1"/>
  <c r="C153" i="42"/>
  <c r="D153" i="42"/>
  <c r="E153" i="42"/>
  <c r="G153" i="42"/>
  <c r="L153" i="42"/>
  <c r="F154" i="42"/>
  <c r="H154" i="42" s="1"/>
  <c r="K154" i="42" s="1"/>
  <c r="F155" i="42"/>
  <c r="F156" i="42"/>
  <c r="F157" i="42"/>
  <c r="F158" i="42"/>
  <c r="C159" i="42"/>
  <c r="D159" i="42"/>
  <c r="E159" i="42"/>
  <c r="G159" i="42"/>
  <c r="L159" i="42"/>
  <c r="F160" i="42"/>
  <c r="C163" i="42"/>
  <c r="D163" i="42"/>
  <c r="E163" i="42"/>
  <c r="G163" i="42"/>
  <c r="L163" i="42"/>
  <c r="F164" i="42"/>
  <c r="F165" i="42"/>
  <c r="F166" i="42"/>
  <c r="C168" i="42"/>
  <c r="D168" i="42"/>
  <c r="E168" i="42"/>
  <c r="G168" i="42"/>
  <c r="L168" i="42"/>
  <c r="F169" i="42"/>
  <c r="F170" i="42"/>
  <c r="F171" i="42"/>
  <c r="F172" i="42"/>
  <c r="C173" i="42"/>
  <c r="D173" i="42"/>
  <c r="E173" i="42"/>
  <c r="G173" i="42"/>
  <c r="L173" i="42"/>
  <c r="F174" i="42"/>
  <c r="F176" i="42"/>
  <c r="C177" i="42"/>
  <c r="D177" i="42"/>
  <c r="E177" i="42"/>
  <c r="G177" i="42"/>
  <c r="L177" i="42"/>
  <c r="F178" i="42"/>
  <c r="H178" i="42" s="1"/>
  <c r="H177" i="42" s="1"/>
  <c r="C179" i="42"/>
  <c r="D179" i="42"/>
  <c r="E179" i="42"/>
  <c r="G179" i="42"/>
  <c r="L179" i="42"/>
  <c r="F180" i="42"/>
  <c r="F181" i="42"/>
  <c r="F182" i="42"/>
  <c r="F183" i="42"/>
  <c r="F184" i="42"/>
  <c r="F185" i="42"/>
  <c r="C187" i="42"/>
  <c r="D187" i="42"/>
  <c r="E187" i="42"/>
  <c r="G187" i="42"/>
  <c r="L187" i="42"/>
  <c r="F189" i="42"/>
  <c r="F190" i="42"/>
  <c r="F192" i="42"/>
  <c r="F193" i="42"/>
  <c r="C194" i="42"/>
  <c r="D194" i="42"/>
  <c r="E194" i="42"/>
  <c r="G194" i="42"/>
  <c r="L194" i="42"/>
  <c r="F195" i="42"/>
  <c r="F197" i="42"/>
  <c r="F198" i="42"/>
  <c r="F199" i="42"/>
  <c r="F200" i="42"/>
  <c r="F201" i="42"/>
  <c r="C202" i="42"/>
  <c r="D202" i="42"/>
  <c r="E202" i="42"/>
  <c r="G202" i="42"/>
  <c r="L202" i="42"/>
  <c r="F203" i="42"/>
  <c r="F204" i="42"/>
  <c r="F205" i="42"/>
  <c r="F206" i="42"/>
  <c r="F207" i="42"/>
  <c r="C209" i="42"/>
  <c r="D209" i="42"/>
  <c r="D208" i="42" s="1"/>
  <c r="E209" i="42"/>
  <c r="E208" i="42" s="1"/>
  <c r="G209" i="42"/>
  <c r="G208" i="42" s="1"/>
  <c r="L209" i="42"/>
  <c r="L208" i="42" s="1"/>
  <c r="F210" i="42"/>
  <c r="A215" i="42"/>
  <c r="A216" i="42"/>
  <c r="B11" i="41"/>
  <c r="B10" i="41" s="1"/>
  <c r="C11" i="41"/>
  <c r="D11" i="41"/>
  <c r="E11" i="41"/>
  <c r="F11" i="41"/>
  <c r="G11" i="41"/>
  <c r="I11" i="41"/>
  <c r="K11" i="41"/>
  <c r="H12" i="41"/>
  <c r="L12" i="41" s="1"/>
  <c r="H13" i="41"/>
  <c r="L13" i="41" s="1"/>
  <c r="H14" i="41"/>
  <c r="L14" i="41" s="1"/>
  <c r="H15" i="41"/>
  <c r="L15" i="41" s="1"/>
  <c r="H16" i="41"/>
  <c r="L16" i="41" s="1"/>
  <c r="B17" i="41"/>
  <c r="C17" i="41"/>
  <c r="D17" i="41"/>
  <c r="E17" i="41"/>
  <c r="F17" i="41"/>
  <c r="G17" i="41"/>
  <c r="I17" i="41"/>
  <c r="K17" i="41"/>
  <c r="H18" i="41"/>
  <c r="L18" i="41" s="1"/>
  <c r="H19" i="41"/>
  <c r="C20" i="41"/>
  <c r="D20" i="41"/>
  <c r="E20" i="41"/>
  <c r="F20" i="41"/>
  <c r="G20" i="41"/>
  <c r="I20" i="41"/>
  <c r="K20" i="41"/>
  <c r="L21" i="41"/>
  <c r="L22" i="41"/>
  <c r="L23" i="41"/>
  <c r="L24" i="41"/>
  <c r="L25" i="41"/>
  <c r="L26" i="41"/>
  <c r="B27" i="41"/>
  <c r="C27" i="41"/>
  <c r="D27" i="41"/>
  <c r="E27" i="41"/>
  <c r="F27" i="41"/>
  <c r="G27" i="41"/>
  <c r="I27" i="41"/>
  <c r="K27" i="41"/>
  <c r="H28" i="41"/>
  <c r="L28" i="41" s="1"/>
  <c r="H29" i="41"/>
  <c r="L29" i="41" s="1"/>
  <c r="B31" i="41"/>
  <c r="C31" i="41"/>
  <c r="D31" i="41"/>
  <c r="E31" i="41"/>
  <c r="F31" i="41"/>
  <c r="G31" i="41"/>
  <c r="I31" i="41"/>
  <c r="K31" i="41"/>
  <c r="H32" i="41"/>
  <c r="L32" i="41" s="1"/>
  <c r="H33" i="41"/>
  <c r="L33" i="41" s="1"/>
  <c r="H34" i="41"/>
  <c r="L34" i="41" s="1"/>
  <c r="B35" i="41"/>
  <c r="C35" i="41"/>
  <c r="D35" i="41"/>
  <c r="E35" i="41"/>
  <c r="F35" i="41"/>
  <c r="G35" i="41"/>
  <c r="I35" i="41"/>
  <c r="K35" i="41"/>
  <c r="L36" i="41"/>
  <c r="H37" i="41"/>
  <c r="L37" i="41" s="1"/>
  <c r="H38" i="41"/>
  <c r="L38" i="41" s="1"/>
  <c r="H39" i="41"/>
  <c r="L39" i="41" s="1"/>
  <c r="B41" i="41"/>
  <c r="C41" i="41"/>
  <c r="D41" i="41"/>
  <c r="E41" i="41"/>
  <c r="F41" i="41"/>
  <c r="G41" i="41"/>
  <c r="I41" i="41"/>
  <c r="K41" i="41"/>
  <c r="H42" i="41"/>
  <c r="L42" i="41" s="1"/>
  <c r="L43" i="41"/>
  <c r="L44" i="41"/>
  <c r="H45" i="41"/>
  <c r="L45" i="41" s="1"/>
  <c r="H46" i="41"/>
  <c r="L46" i="41" s="1"/>
  <c r="H47" i="41"/>
  <c r="L47" i="41" s="1"/>
  <c r="H48" i="41"/>
  <c r="L48" i="41" s="1"/>
  <c r="B49" i="41"/>
  <c r="C49" i="41"/>
  <c r="D49" i="41"/>
  <c r="E49" i="41"/>
  <c r="F49" i="41"/>
  <c r="G49" i="41"/>
  <c r="I49" i="41"/>
  <c r="K49" i="41"/>
  <c r="H50" i="41"/>
  <c r="L50" i="41" s="1"/>
  <c r="H51" i="41"/>
  <c r="L51" i="41" s="1"/>
  <c r="H52" i="41"/>
  <c r="L52" i="41" s="1"/>
  <c r="H53" i="41"/>
  <c r="L53" i="41" s="1"/>
  <c r="H54" i="41"/>
  <c r="L54" i="41" s="1"/>
  <c r="B55" i="41"/>
  <c r="C55" i="41"/>
  <c r="D55" i="41"/>
  <c r="E55" i="41"/>
  <c r="F55" i="41"/>
  <c r="G55" i="41"/>
  <c r="I55" i="41"/>
  <c r="K55" i="41"/>
  <c r="H56" i="41"/>
  <c r="L56" i="41" s="1"/>
  <c r="H57" i="41"/>
  <c r="L57" i="41" s="1"/>
  <c r="B58" i="41"/>
  <c r="C58" i="41"/>
  <c r="D58" i="41"/>
  <c r="E58" i="41"/>
  <c r="F58" i="41"/>
  <c r="G58" i="41"/>
  <c r="I58" i="41"/>
  <c r="K58" i="41"/>
  <c r="H59" i="41"/>
  <c r="L59" i="41" s="1"/>
  <c r="H60" i="41"/>
  <c r="H61" i="41"/>
  <c r="L61" i="41" s="1"/>
  <c r="H62" i="41"/>
  <c r="L62" i="41" s="1"/>
  <c r="B63" i="41"/>
  <c r="C63" i="41"/>
  <c r="D63" i="41"/>
  <c r="E63" i="41"/>
  <c r="F63" i="41"/>
  <c r="G63" i="41"/>
  <c r="I63" i="41"/>
  <c r="K63" i="41"/>
  <c r="H64" i="41"/>
  <c r="L64" i="41" s="1"/>
  <c r="H65" i="41"/>
  <c r="L65" i="41" s="1"/>
  <c r="H66" i="41"/>
  <c r="L66" i="41" s="1"/>
  <c r="H67" i="41"/>
  <c r="B68" i="41"/>
  <c r="C68" i="41"/>
  <c r="D68" i="41"/>
  <c r="E68" i="41"/>
  <c r="F68" i="41"/>
  <c r="G68" i="41"/>
  <c r="I68" i="41"/>
  <c r="K68" i="41"/>
  <c r="H69" i="41"/>
  <c r="L69" i="41" s="1"/>
  <c r="H70" i="41"/>
  <c r="L70" i="41" s="1"/>
  <c r="H71" i="41"/>
  <c r="L71" i="41" s="1"/>
  <c r="H72" i="41"/>
  <c r="L72" i="41" s="1"/>
  <c r="B74" i="41"/>
  <c r="B73" i="41" s="1"/>
  <c r="C74" i="41"/>
  <c r="C73" i="41" s="1"/>
  <c r="D74" i="41"/>
  <c r="D73" i="41" s="1"/>
  <c r="E74" i="41"/>
  <c r="E73" i="41" s="1"/>
  <c r="F74" i="41"/>
  <c r="F73" i="41" s="1"/>
  <c r="G74" i="41"/>
  <c r="G73" i="41" s="1"/>
  <c r="I74" i="41"/>
  <c r="I73" i="41" s="1"/>
  <c r="K74" i="41"/>
  <c r="K73" i="41" s="1"/>
  <c r="H75" i="41"/>
  <c r="L75" i="41" s="1"/>
  <c r="H76" i="41"/>
  <c r="L76" i="41" s="1"/>
  <c r="H77" i="41"/>
  <c r="L77" i="41" s="1"/>
  <c r="H78" i="41"/>
  <c r="L78" i="41" s="1"/>
  <c r="B80" i="41"/>
  <c r="C80" i="41"/>
  <c r="D80" i="41"/>
  <c r="E80" i="41"/>
  <c r="F80" i="41"/>
  <c r="G80" i="41"/>
  <c r="I80" i="41"/>
  <c r="K80" i="41"/>
  <c r="H81" i="41"/>
  <c r="L81" i="41" s="1"/>
  <c r="H82" i="41"/>
  <c r="L82" i="41" s="1"/>
  <c r="B83" i="41"/>
  <c r="C83" i="41"/>
  <c r="D83" i="41"/>
  <c r="E83" i="41"/>
  <c r="F83" i="41"/>
  <c r="G83" i="41"/>
  <c r="I83" i="41"/>
  <c r="K83" i="41"/>
  <c r="H84" i="41"/>
  <c r="L84" i="41" s="1"/>
  <c r="H85" i="41"/>
  <c r="L85" i="41" s="1"/>
  <c r="H86" i="41"/>
  <c r="L86" i="41" s="1"/>
  <c r="B87" i="41"/>
  <c r="C87" i="41"/>
  <c r="D87" i="41"/>
  <c r="E87" i="41"/>
  <c r="F87" i="41"/>
  <c r="G87" i="41"/>
  <c r="I87" i="41"/>
  <c r="K87" i="41"/>
  <c r="H88" i="41"/>
  <c r="L88" i="41" s="1"/>
  <c r="H89" i="41"/>
  <c r="L89" i="41" s="1"/>
  <c r="H90" i="41"/>
  <c r="L90" i="41" s="1"/>
  <c r="B91" i="41"/>
  <c r="C91" i="41"/>
  <c r="D91" i="41"/>
  <c r="E91" i="41"/>
  <c r="F91" i="41"/>
  <c r="G91" i="41"/>
  <c r="I91" i="41"/>
  <c r="K91" i="41"/>
  <c r="H92" i="41"/>
  <c r="L92" i="41" s="1"/>
  <c r="H93" i="41"/>
  <c r="L93" i="41" s="1"/>
  <c r="H94" i="41"/>
  <c r="L94" i="41" s="1"/>
  <c r="B95" i="41"/>
  <c r="C95" i="41"/>
  <c r="D95" i="41"/>
  <c r="E95" i="41"/>
  <c r="F95" i="41"/>
  <c r="G95" i="41"/>
  <c r="I95" i="41"/>
  <c r="K95" i="41"/>
  <c r="H96" i="41"/>
  <c r="H97" i="41"/>
  <c r="L97" i="41" s="1"/>
  <c r="H98" i="41"/>
  <c r="L98" i="41" s="1"/>
  <c r="H99" i="41"/>
  <c r="L99" i="41" s="1"/>
  <c r="B100" i="41"/>
  <c r="C100" i="41"/>
  <c r="D100" i="41"/>
  <c r="E100" i="41"/>
  <c r="F100" i="41"/>
  <c r="G100" i="41"/>
  <c r="I100" i="41"/>
  <c r="K100" i="41"/>
  <c r="H101" i="41"/>
  <c r="H100" i="41" s="1"/>
  <c r="B103" i="41"/>
  <c r="C103" i="41"/>
  <c r="D103" i="41"/>
  <c r="E103" i="41"/>
  <c r="F103" i="41"/>
  <c r="G103" i="41"/>
  <c r="I103" i="41"/>
  <c r="K103" i="41"/>
  <c r="H105" i="41"/>
  <c r="L105" i="41" s="1"/>
  <c r="H106" i="41"/>
  <c r="L106" i="41" s="1"/>
  <c r="H107" i="41"/>
  <c r="L107" i="41" s="1"/>
  <c r="H108" i="41"/>
  <c r="L108" i="41" s="1"/>
  <c r="H109" i="41"/>
  <c r="L109" i="41" s="1"/>
  <c r="H110" i="41"/>
  <c r="L110" i="41" s="1"/>
  <c r="H111" i="41"/>
  <c r="L111" i="41" s="1"/>
  <c r="B112" i="41"/>
  <c r="C112" i="41"/>
  <c r="D112" i="41"/>
  <c r="E112" i="41"/>
  <c r="F112" i="41"/>
  <c r="G112" i="41"/>
  <c r="I112" i="41"/>
  <c r="K112" i="41"/>
  <c r="H113" i="41"/>
  <c r="L113" i="41" s="1"/>
  <c r="H114" i="41"/>
  <c r="L114" i="41" s="1"/>
  <c r="H115" i="41"/>
  <c r="L115" i="41" s="1"/>
  <c r="B116" i="41"/>
  <c r="C116" i="41"/>
  <c r="D116" i="41"/>
  <c r="E116" i="41"/>
  <c r="F116" i="41"/>
  <c r="G116" i="41"/>
  <c r="I116" i="41"/>
  <c r="K116" i="41"/>
  <c r="H117" i="41"/>
  <c r="L117" i="41" s="1"/>
  <c r="H118" i="41"/>
  <c r="L118" i="41" s="1"/>
  <c r="H119" i="41"/>
  <c r="B120" i="41"/>
  <c r="C120" i="41"/>
  <c r="D120" i="41"/>
  <c r="E120" i="41"/>
  <c r="F120" i="41"/>
  <c r="G120" i="41"/>
  <c r="I120" i="41"/>
  <c r="K120" i="41"/>
  <c r="H121" i="41"/>
  <c r="L121" i="41" s="1"/>
  <c r="H122" i="41"/>
  <c r="L122" i="41" s="1"/>
  <c r="H123" i="41"/>
  <c r="B124" i="41"/>
  <c r="C124" i="41"/>
  <c r="D124" i="41"/>
  <c r="E124" i="41"/>
  <c r="F124" i="41"/>
  <c r="G124" i="41"/>
  <c r="I124" i="41"/>
  <c r="K124" i="41"/>
  <c r="H125" i="41"/>
  <c r="L125" i="41" s="1"/>
  <c r="H126" i="41"/>
  <c r="L126" i="41" s="1"/>
  <c r="H127" i="41"/>
  <c r="L127" i="41" s="1"/>
  <c r="H128" i="41"/>
  <c r="L128" i="41" s="1"/>
  <c r="H129" i="41"/>
  <c r="L129" i="41" s="1"/>
  <c r="B130" i="41"/>
  <c r="C130" i="41"/>
  <c r="D130" i="41"/>
  <c r="E130" i="41"/>
  <c r="F130" i="41"/>
  <c r="G130" i="41"/>
  <c r="I130" i="41"/>
  <c r="K130" i="41"/>
  <c r="H131" i="41"/>
  <c r="L131" i="41" s="1"/>
  <c r="H132" i="41"/>
  <c r="L132" i="41" s="1"/>
  <c r="H133" i="41"/>
  <c r="L133" i="41" s="1"/>
  <c r="H134" i="41"/>
  <c r="L134" i="41" s="1"/>
  <c r="H135" i="41"/>
  <c r="L135" i="41" s="1"/>
  <c r="H136" i="41"/>
  <c r="L136" i="41" s="1"/>
  <c r="H137" i="41"/>
  <c r="L137" i="41" s="1"/>
  <c r="B139" i="41"/>
  <c r="B138" i="41" s="1"/>
  <c r="C139" i="41"/>
  <c r="C138" i="41" s="1"/>
  <c r="D139" i="41"/>
  <c r="D138" i="41" s="1"/>
  <c r="F139" i="41"/>
  <c r="F138" i="41" s="1"/>
  <c r="G139" i="41"/>
  <c r="G138" i="41" s="1"/>
  <c r="I139" i="41"/>
  <c r="I138" i="41" s="1"/>
  <c r="K139" i="41"/>
  <c r="K138" i="41" s="1"/>
  <c r="H140" i="41"/>
  <c r="L140" i="41" s="1"/>
  <c r="H141" i="41"/>
  <c r="L141" i="41" s="1"/>
  <c r="H142" i="41"/>
  <c r="L142" i="41" s="1"/>
  <c r="H143" i="41"/>
  <c r="L143" i="41" s="1"/>
  <c r="H144" i="41"/>
  <c r="L144" i="41" s="1"/>
  <c r="H145" i="41"/>
  <c r="L145" i="41" s="1"/>
  <c r="H146" i="41"/>
  <c r="L146" i="41" s="1"/>
  <c r="H147" i="41"/>
  <c r="L147" i="41" s="1"/>
  <c r="B152" i="41"/>
  <c r="C152" i="41"/>
  <c r="D152" i="41"/>
  <c r="E152" i="41"/>
  <c r="F152" i="41"/>
  <c r="G152" i="41"/>
  <c r="I152" i="41"/>
  <c r="K152" i="41"/>
  <c r="H153" i="41"/>
  <c r="L153" i="41" s="1"/>
  <c r="H154" i="41"/>
  <c r="H155" i="41"/>
  <c r="L155" i="41" s="1"/>
  <c r="H156" i="41"/>
  <c r="L156" i="41" s="1"/>
  <c r="H157" i="41"/>
  <c r="L157" i="41" s="1"/>
  <c r="B158" i="41"/>
  <c r="C158" i="41"/>
  <c r="D158" i="41"/>
  <c r="E158" i="41"/>
  <c r="F158" i="41"/>
  <c r="G158" i="41"/>
  <c r="I158" i="41"/>
  <c r="K158" i="41"/>
  <c r="H159" i="41"/>
  <c r="L159" i="41" s="1"/>
  <c r="B162" i="41"/>
  <c r="C162" i="41"/>
  <c r="D162" i="41"/>
  <c r="E162" i="41"/>
  <c r="F162" i="41"/>
  <c r="G162" i="41"/>
  <c r="I162" i="41"/>
  <c r="K162" i="41"/>
  <c r="H163" i="41"/>
  <c r="L163" i="41" s="1"/>
  <c r="H164" i="41"/>
  <c r="L164" i="41" s="1"/>
  <c r="H165" i="41"/>
  <c r="L165" i="41" s="1"/>
  <c r="B167" i="41"/>
  <c r="C167" i="41"/>
  <c r="D167" i="41"/>
  <c r="E167" i="41"/>
  <c r="F167" i="41"/>
  <c r="G167" i="41"/>
  <c r="I167" i="41"/>
  <c r="K167" i="41"/>
  <c r="H168" i="41"/>
  <c r="L168" i="41" s="1"/>
  <c r="H169" i="41"/>
  <c r="L169" i="41" s="1"/>
  <c r="H170" i="41"/>
  <c r="L170" i="41" s="1"/>
  <c r="H171" i="41"/>
  <c r="L171" i="41" s="1"/>
  <c r="B172" i="41"/>
  <c r="C172" i="41"/>
  <c r="D172" i="41"/>
  <c r="E172" i="41"/>
  <c r="F172" i="41"/>
  <c r="G172" i="41"/>
  <c r="I172" i="41"/>
  <c r="K172" i="41"/>
  <c r="H173" i="41"/>
  <c r="L173" i="41" s="1"/>
  <c r="H175" i="41"/>
  <c r="L175" i="41" s="1"/>
  <c r="B176" i="41"/>
  <c r="C176" i="41"/>
  <c r="D176" i="41"/>
  <c r="E176" i="41"/>
  <c r="F176" i="41"/>
  <c r="G176" i="41"/>
  <c r="I176" i="41"/>
  <c r="K176" i="41"/>
  <c r="H177" i="41"/>
  <c r="H176" i="41" s="1"/>
  <c r="B178" i="41"/>
  <c r="C178" i="41"/>
  <c r="D178" i="41"/>
  <c r="E178" i="41"/>
  <c r="F178" i="41"/>
  <c r="G178" i="41"/>
  <c r="I178" i="41"/>
  <c r="K178" i="41"/>
  <c r="H179" i="41"/>
  <c r="L179" i="41" s="1"/>
  <c r="H180" i="41"/>
  <c r="L180" i="41" s="1"/>
  <c r="H181" i="41"/>
  <c r="L181" i="41" s="1"/>
  <c r="H182" i="41"/>
  <c r="L182" i="41" s="1"/>
  <c r="H183" i="41"/>
  <c r="L183" i="41" s="1"/>
  <c r="H184" i="41"/>
  <c r="L184" i="41" s="1"/>
  <c r="B186" i="41"/>
  <c r="C186" i="41"/>
  <c r="D186" i="41"/>
  <c r="E186" i="41"/>
  <c r="F186" i="41"/>
  <c r="G186" i="41"/>
  <c r="I186" i="41"/>
  <c r="K186" i="41"/>
  <c r="H187" i="41"/>
  <c r="L187" i="41" s="1"/>
  <c r="H188" i="41"/>
  <c r="L188" i="41" s="1"/>
  <c r="H189" i="41"/>
  <c r="L189" i="41" s="1"/>
  <c r="H190" i="41"/>
  <c r="H191" i="41"/>
  <c r="L191" i="41" s="1"/>
  <c r="H192" i="41"/>
  <c r="L192" i="41" s="1"/>
  <c r="B193" i="41"/>
  <c r="C193" i="41"/>
  <c r="D193" i="41"/>
  <c r="E193" i="41"/>
  <c r="F193" i="41"/>
  <c r="G193" i="41"/>
  <c r="I193" i="41"/>
  <c r="K193" i="41"/>
  <c r="H194" i="41"/>
  <c r="L194" i="41" s="1"/>
  <c r="H195" i="41"/>
  <c r="L195" i="41" s="1"/>
  <c r="H196" i="41"/>
  <c r="L196" i="41" s="1"/>
  <c r="H197" i="41"/>
  <c r="L197" i="41" s="1"/>
  <c r="H198" i="41"/>
  <c r="L198" i="41" s="1"/>
  <c r="H199" i="41"/>
  <c r="L199" i="41" s="1"/>
  <c r="H200" i="41"/>
  <c r="L200" i="41" s="1"/>
  <c r="B201" i="41"/>
  <c r="C201" i="41"/>
  <c r="D201" i="41"/>
  <c r="E201" i="41"/>
  <c r="F201" i="41"/>
  <c r="G201" i="41"/>
  <c r="I201" i="41"/>
  <c r="K201" i="41"/>
  <c r="H202" i="41"/>
  <c r="L202" i="41" s="1"/>
  <c r="H203" i="41"/>
  <c r="L203" i="41" s="1"/>
  <c r="H204" i="41"/>
  <c r="L204" i="41" s="1"/>
  <c r="H205" i="41"/>
  <c r="L205" i="41" s="1"/>
  <c r="H206" i="41"/>
  <c r="L206" i="41" s="1"/>
  <c r="B208" i="41"/>
  <c r="B207" i="41" s="1"/>
  <c r="C208" i="41"/>
  <c r="C207" i="41" s="1"/>
  <c r="D208" i="41"/>
  <c r="D207" i="41" s="1"/>
  <c r="E208" i="41"/>
  <c r="E207" i="41" s="1"/>
  <c r="F208" i="41"/>
  <c r="F207" i="41" s="1"/>
  <c r="G208" i="41"/>
  <c r="G207" i="41" s="1"/>
  <c r="I208" i="41"/>
  <c r="I207" i="41" s="1"/>
  <c r="K208" i="41"/>
  <c r="K207" i="41" s="1"/>
  <c r="H209" i="41"/>
  <c r="H208" i="41" s="1"/>
  <c r="H207" i="41" s="1"/>
  <c r="A214" i="41"/>
  <c r="A215" i="41"/>
  <c r="A213" i="40"/>
  <c r="A214" i="40"/>
  <c r="B11" i="39"/>
  <c r="C11" i="39"/>
  <c r="D11" i="39"/>
  <c r="E11" i="39"/>
  <c r="F11" i="39"/>
  <c r="B17" i="39"/>
  <c r="C17" i="39"/>
  <c r="D17" i="39"/>
  <c r="E17" i="39"/>
  <c r="F17" i="39"/>
  <c r="B20" i="39"/>
  <c r="C20" i="39"/>
  <c r="D20" i="39"/>
  <c r="E20" i="39"/>
  <c r="B27" i="39"/>
  <c r="C27" i="39"/>
  <c r="D27" i="39"/>
  <c r="E27" i="39"/>
  <c r="F27" i="39"/>
  <c r="B31" i="39"/>
  <c r="C31" i="39"/>
  <c r="D31" i="39"/>
  <c r="E31" i="39"/>
  <c r="F31" i="39"/>
  <c r="B35" i="39"/>
  <c r="C35" i="39"/>
  <c r="D35" i="39"/>
  <c r="E35" i="39"/>
  <c r="F35" i="39"/>
  <c r="B41" i="39"/>
  <c r="C41" i="39"/>
  <c r="D41" i="39"/>
  <c r="E41" i="39"/>
  <c r="F41" i="39"/>
  <c r="B49" i="39"/>
  <c r="C49" i="39"/>
  <c r="D49" i="39"/>
  <c r="E49" i="39"/>
  <c r="F49" i="39"/>
  <c r="B55" i="39"/>
  <c r="C55" i="39"/>
  <c r="D55" i="39"/>
  <c r="E55" i="39"/>
  <c r="F55" i="39"/>
  <c r="B58" i="39"/>
  <c r="C58" i="39"/>
  <c r="D58" i="39"/>
  <c r="E58" i="39"/>
  <c r="F58" i="39"/>
  <c r="B63" i="39"/>
  <c r="C63" i="39"/>
  <c r="D63" i="39"/>
  <c r="E63" i="39"/>
  <c r="F63" i="39"/>
  <c r="B68" i="39"/>
  <c r="C68" i="39"/>
  <c r="D68" i="39"/>
  <c r="E68" i="39"/>
  <c r="F68" i="39"/>
  <c r="B74" i="39"/>
  <c r="B73" i="39" s="1"/>
  <c r="C74" i="39"/>
  <c r="C73" i="39" s="1"/>
  <c r="D74" i="39"/>
  <c r="D73" i="39" s="1"/>
  <c r="E74" i="39"/>
  <c r="E73" i="39" s="1"/>
  <c r="F74" i="39"/>
  <c r="B80" i="39"/>
  <c r="C80" i="39"/>
  <c r="D80" i="39"/>
  <c r="E80" i="39"/>
  <c r="F80" i="39"/>
  <c r="B83" i="39"/>
  <c r="C83" i="39"/>
  <c r="D83" i="39"/>
  <c r="E83" i="39"/>
  <c r="F83" i="39"/>
  <c r="B87" i="39"/>
  <c r="C87" i="39"/>
  <c r="D87" i="39"/>
  <c r="E87" i="39"/>
  <c r="F87" i="39"/>
  <c r="B91" i="39"/>
  <c r="C91" i="39"/>
  <c r="D91" i="39"/>
  <c r="E91" i="39"/>
  <c r="F91" i="39"/>
  <c r="B95" i="39"/>
  <c r="C95" i="39"/>
  <c r="D95" i="39"/>
  <c r="E95" i="39"/>
  <c r="F95" i="39"/>
  <c r="B100" i="39"/>
  <c r="C100" i="39"/>
  <c r="D100" i="39"/>
  <c r="E100" i="39"/>
  <c r="F100" i="39"/>
  <c r="B103" i="39"/>
  <c r="C103" i="39"/>
  <c r="D103" i="39"/>
  <c r="E103" i="39"/>
  <c r="F103" i="39"/>
  <c r="B112" i="39"/>
  <c r="C112" i="39"/>
  <c r="D112" i="39"/>
  <c r="E112" i="39"/>
  <c r="F112" i="39"/>
  <c r="B116" i="39"/>
  <c r="C116" i="39"/>
  <c r="D116" i="39"/>
  <c r="E116" i="39"/>
  <c r="F116" i="39"/>
  <c r="B120" i="39"/>
  <c r="C120" i="39"/>
  <c r="D120" i="39"/>
  <c r="E120" i="39"/>
  <c r="F120" i="39"/>
  <c r="B124" i="39"/>
  <c r="C124" i="39"/>
  <c r="D124" i="39"/>
  <c r="E124" i="39"/>
  <c r="F124" i="39"/>
  <c r="B130" i="39"/>
  <c r="C130" i="39"/>
  <c r="D130" i="39"/>
  <c r="E130" i="39"/>
  <c r="F130" i="39"/>
  <c r="B139" i="39"/>
  <c r="B138" i="39" s="1"/>
  <c r="C139" i="39"/>
  <c r="C138" i="39" s="1"/>
  <c r="D139" i="39"/>
  <c r="D138" i="39" s="1"/>
  <c r="E139" i="39"/>
  <c r="E138" i="39" s="1"/>
  <c r="F139" i="39"/>
  <c r="B152" i="39"/>
  <c r="C152" i="39"/>
  <c r="D152" i="39"/>
  <c r="E152" i="39"/>
  <c r="F152" i="39"/>
  <c r="B158" i="39"/>
  <c r="C158" i="39"/>
  <c r="D158" i="39"/>
  <c r="E158" i="39"/>
  <c r="F158" i="39"/>
  <c r="B162" i="39"/>
  <c r="C162" i="39"/>
  <c r="D162" i="39"/>
  <c r="E162" i="39"/>
  <c r="F162" i="39"/>
  <c r="B167" i="39"/>
  <c r="C167" i="39"/>
  <c r="D167" i="39"/>
  <c r="E167" i="39"/>
  <c r="F167" i="39"/>
  <c r="B172" i="39"/>
  <c r="C172" i="39"/>
  <c r="D172" i="39"/>
  <c r="E172" i="39"/>
  <c r="F172" i="39"/>
  <c r="B176" i="39"/>
  <c r="C176" i="39"/>
  <c r="D176" i="39"/>
  <c r="E176" i="39"/>
  <c r="F176" i="39"/>
  <c r="B178" i="39"/>
  <c r="C178" i="39"/>
  <c r="D178" i="39"/>
  <c r="E178" i="39"/>
  <c r="F178" i="39"/>
  <c r="B186" i="39"/>
  <c r="C186" i="39"/>
  <c r="D186" i="39"/>
  <c r="E186" i="39"/>
  <c r="F186" i="39"/>
  <c r="B193" i="39"/>
  <c r="C193" i="39"/>
  <c r="D193" i="39"/>
  <c r="E193" i="39"/>
  <c r="F193" i="39"/>
  <c r="B201" i="39"/>
  <c r="C201" i="39"/>
  <c r="D201" i="39"/>
  <c r="E201" i="39"/>
  <c r="F201" i="39"/>
  <c r="B208" i="39"/>
  <c r="B207" i="39" s="1"/>
  <c r="C208" i="39"/>
  <c r="C207" i="39" s="1"/>
  <c r="D208" i="39"/>
  <c r="D207" i="39" s="1"/>
  <c r="E208" i="39"/>
  <c r="E207" i="39" s="1"/>
  <c r="F208" i="39"/>
  <c r="F207" i="39" s="1"/>
  <c r="A214" i="39"/>
  <c r="A215" i="39"/>
  <c r="A222" i="33"/>
  <c r="A223" i="33"/>
  <c r="B62" i="32"/>
  <c r="B63" i="32"/>
  <c r="D30" i="43"/>
  <c r="F10" i="39" l="1"/>
  <c r="E10" i="39"/>
  <c r="B10" i="39"/>
  <c r="F138" i="39"/>
  <c r="F73" i="39"/>
  <c r="C10" i="43"/>
  <c r="F10" i="43"/>
  <c r="D10" i="43"/>
  <c r="B10" i="43"/>
  <c r="E10" i="43"/>
  <c r="C11" i="42"/>
  <c r="L11" i="42"/>
  <c r="J11" i="42"/>
  <c r="G11" i="42"/>
  <c r="E11" i="42"/>
  <c r="D11" i="42"/>
  <c r="C10" i="41"/>
  <c r="J10" i="41"/>
  <c r="K10" i="41"/>
  <c r="I10" i="41"/>
  <c r="G10" i="41"/>
  <c r="F10" i="41"/>
  <c r="E10" i="41"/>
  <c r="D10" i="41"/>
  <c r="D10" i="39"/>
  <c r="C10" i="39"/>
  <c r="B12" i="40"/>
  <c r="E12" i="40"/>
  <c r="H12" i="40"/>
  <c r="J30" i="41"/>
  <c r="E41" i="42"/>
  <c r="D41" i="42"/>
  <c r="C41" i="42"/>
  <c r="C30" i="41"/>
  <c r="D19" i="40"/>
  <c r="B168" i="40"/>
  <c r="G70" i="40"/>
  <c r="D122" i="40"/>
  <c r="D57" i="40"/>
  <c r="C30" i="43"/>
  <c r="F30" i="41"/>
  <c r="D30" i="41"/>
  <c r="D166" i="43"/>
  <c r="D151" i="43"/>
  <c r="B79" i="43"/>
  <c r="B30" i="43"/>
  <c r="C166" i="43"/>
  <c r="K151" i="41"/>
  <c r="D151" i="41"/>
  <c r="G185" i="41"/>
  <c r="G151" i="41"/>
  <c r="E185" i="41"/>
  <c r="H27" i="41"/>
  <c r="H80" i="41"/>
  <c r="H112" i="41"/>
  <c r="G37" i="40"/>
  <c r="D132" i="40"/>
  <c r="D93" i="40"/>
  <c r="D114" i="40"/>
  <c r="E168" i="40"/>
  <c r="G13" i="40"/>
  <c r="D43" i="40"/>
  <c r="G51" i="40"/>
  <c r="G60" i="40"/>
  <c r="D65" i="40"/>
  <c r="G93" i="40"/>
  <c r="D97" i="40"/>
  <c r="G105" i="40"/>
  <c r="G118" i="40"/>
  <c r="G126" i="40"/>
  <c r="G57" i="40"/>
  <c r="F168" i="40"/>
  <c r="G162" i="43"/>
  <c r="C79" i="43"/>
  <c r="E102" i="43"/>
  <c r="G31" i="42"/>
  <c r="D185" i="43"/>
  <c r="B166" i="43"/>
  <c r="C151" i="43"/>
  <c r="E40" i="43"/>
  <c r="E30" i="43"/>
  <c r="G31" i="43"/>
  <c r="G120" i="43"/>
  <c r="G112" i="43"/>
  <c r="G208" i="43"/>
  <c r="G100" i="43"/>
  <c r="G80" i="43"/>
  <c r="G27" i="43"/>
  <c r="B151" i="43"/>
  <c r="G74" i="43"/>
  <c r="G201" i="43"/>
  <c r="G176" i="43"/>
  <c r="G158" i="43"/>
  <c r="G152" i="43"/>
  <c r="G55" i="43"/>
  <c r="G49" i="43"/>
  <c r="F40" i="43"/>
  <c r="G20" i="43"/>
  <c r="B185" i="43"/>
  <c r="C102" i="43"/>
  <c r="G58" i="43"/>
  <c r="G41" i="43"/>
  <c r="F30" i="43"/>
  <c r="G193" i="43"/>
  <c r="G186" i="43"/>
  <c r="C185" i="43"/>
  <c r="E166" i="43"/>
  <c r="E151" i="43"/>
  <c r="G124" i="43"/>
  <c r="E79" i="43"/>
  <c r="G178" i="43"/>
  <c r="F102" i="43"/>
  <c r="B40" i="43"/>
  <c r="D40" i="43"/>
  <c r="F185" i="43"/>
  <c r="G172" i="43"/>
  <c r="G167" i="43"/>
  <c r="G139" i="43"/>
  <c r="G130" i="43"/>
  <c r="G95" i="43"/>
  <c r="G91" i="43"/>
  <c r="G87" i="43"/>
  <c r="G83" i="43"/>
  <c r="F79" i="43"/>
  <c r="C40" i="43"/>
  <c r="G11" i="43"/>
  <c r="H189" i="42"/>
  <c r="K189" i="42" s="1"/>
  <c r="H13" i="42"/>
  <c r="K13" i="42" s="1"/>
  <c r="H24" i="42"/>
  <c r="K24" i="42" s="1"/>
  <c r="H199" i="42"/>
  <c r="K199" i="42" s="1"/>
  <c r="H182" i="42"/>
  <c r="K182" i="42" s="1"/>
  <c r="H176" i="42"/>
  <c r="K176" i="42" s="1"/>
  <c r="H23" i="42"/>
  <c r="K23" i="42" s="1"/>
  <c r="H198" i="42"/>
  <c r="K198" i="42" s="1"/>
  <c r="H181" i="42"/>
  <c r="K181" i="42" s="1"/>
  <c r="F177" i="42"/>
  <c r="H172" i="42"/>
  <c r="K172" i="42" s="1"/>
  <c r="H35" i="42"/>
  <c r="K35" i="42" s="1"/>
  <c r="H22" i="42"/>
  <c r="K22" i="42" s="1"/>
  <c r="H20" i="42"/>
  <c r="K20" i="42" s="1"/>
  <c r="H203" i="42"/>
  <c r="K203" i="42" s="1"/>
  <c r="H197" i="42"/>
  <c r="K197" i="42" s="1"/>
  <c r="H174" i="42"/>
  <c r="K174" i="42" s="1"/>
  <c r="H171" i="42"/>
  <c r="K171" i="42" s="1"/>
  <c r="H34" i="42"/>
  <c r="K34" i="42" s="1"/>
  <c r="H17" i="42"/>
  <c r="K17" i="42" s="1"/>
  <c r="H188" i="42"/>
  <c r="K188" i="42" s="1"/>
  <c r="H204" i="42"/>
  <c r="K204" i="42" s="1"/>
  <c r="H25" i="42"/>
  <c r="K25" i="42" s="1"/>
  <c r="H207" i="42"/>
  <c r="K207" i="42" s="1"/>
  <c r="H196" i="42"/>
  <c r="K196" i="42" s="1"/>
  <c r="H193" i="42"/>
  <c r="K193" i="42" s="1"/>
  <c r="H170" i="42"/>
  <c r="K170" i="42" s="1"/>
  <c r="H166" i="42"/>
  <c r="K166" i="42" s="1"/>
  <c r="H33" i="42"/>
  <c r="K33" i="42" s="1"/>
  <c r="H30" i="42"/>
  <c r="K30" i="42" s="1"/>
  <c r="H16" i="42"/>
  <c r="K16" i="42" s="1"/>
  <c r="H191" i="42"/>
  <c r="K191" i="42" s="1"/>
  <c r="H184" i="42"/>
  <c r="K184" i="42" s="1"/>
  <c r="H200" i="42"/>
  <c r="K200" i="42" s="1"/>
  <c r="H206" i="42"/>
  <c r="K206" i="42" s="1"/>
  <c r="H195" i="42"/>
  <c r="K195" i="42" s="1"/>
  <c r="H192" i="42"/>
  <c r="K192" i="42" s="1"/>
  <c r="H169" i="42"/>
  <c r="K169" i="42" s="1"/>
  <c r="H165" i="42"/>
  <c r="K165" i="42" s="1"/>
  <c r="H29" i="42"/>
  <c r="K29" i="42" s="1"/>
  <c r="H27" i="42"/>
  <c r="K27" i="42" s="1"/>
  <c r="H15" i="42"/>
  <c r="K15" i="42" s="1"/>
  <c r="H201" i="42"/>
  <c r="K201" i="42" s="1"/>
  <c r="H183" i="42"/>
  <c r="K183" i="42" s="1"/>
  <c r="H205" i="42"/>
  <c r="K205" i="42" s="1"/>
  <c r="H190" i="42"/>
  <c r="K190" i="42" s="1"/>
  <c r="H185" i="42"/>
  <c r="K185" i="42" s="1"/>
  <c r="H26" i="42"/>
  <c r="K26" i="42" s="1"/>
  <c r="H14" i="42"/>
  <c r="K14" i="42" s="1"/>
  <c r="H160" i="42"/>
  <c r="K160" i="42" s="1"/>
  <c r="H158" i="42"/>
  <c r="K158" i="42" s="1"/>
  <c r="H157" i="42"/>
  <c r="K157" i="42" s="1"/>
  <c r="H156" i="42"/>
  <c r="K156" i="42" s="1"/>
  <c r="H155" i="42"/>
  <c r="K155" i="42" s="1"/>
  <c r="H148" i="42"/>
  <c r="K148" i="42" s="1"/>
  <c r="H147" i="42"/>
  <c r="K147" i="42" s="1"/>
  <c r="H146" i="42"/>
  <c r="K146" i="42" s="1"/>
  <c r="K145" i="42"/>
  <c r="H144" i="42"/>
  <c r="K144" i="42" s="1"/>
  <c r="H143" i="42"/>
  <c r="K143" i="42" s="1"/>
  <c r="H142" i="42"/>
  <c r="K142" i="42" s="1"/>
  <c r="H141" i="42"/>
  <c r="K141" i="42" s="1"/>
  <c r="H138" i="42"/>
  <c r="K138" i="42" s="1"/>
  <c r="H137" i="42"/>
  <c r="K137" i="42" s="1"/>
  <c r="H136" i="42"/>
  <c r="K136" i="42" s="1"/>
  <c r="H135" i="42"/>
  <c r="K135" i="42" s="1"/>
  <c r="H134" i="42"/>
  <c r="K134" i="42" s="1"/>
  <c r="H132" i="42"/>
  <c r="K132" i="42" s="1"/>
  <c r="H130" i="42"/>
  <c r="K130" i="42" s="1"/>
  <c r="H129" i="42"/>
  <c r="K129" i="42" s="1"/>
  <c r="H128" i="42"/>
  <c r="K128" i="42" s="1"/>
  <c r="H127" i="42"/>
  <c r="K127" i="42" s="1"/>
  <c r="H126" i="42"/>
  <c r="K126" i="42" s="1"/>
  <c r="H124" i="42"/>
  <c r="K124" i="42" s="1"/>
  <c r="H123" i="42"/>
  <c r="K123" i="42" s="1"/>
  <c r="H122" i="42"/>
  <c r="K122" i="42" s="1"/>
  <c r="H120" i="42"/>
  <c r="K120" i="42" s="1"/>
  <c r="H119" i="42"/>
  <c r="K119" i="42" s="1"/>
  <c r="H118" i="42"/>
  <c r="K118" i="42" s="1"/>
  <c r="H116" i="42"/>
  <c r="K116" i="42" s="1"/>
  <c r="H115" i="42"/>
  <c r="K115" i="42" s="1"/>
  <c r="H112" i="42"/>
  <c r="K112" i="42" s="1"/>
  <c r="H111" i="42"/>
  <c r="K111" i="42" s="1"/>
  <c r="H110" i="42"/>
  <c r="K110" i="42" s="1"/>
  <c r="H109" i="42"/>
  <c r="K109" i="42" s="1"/>
  <c r="H108" i="42"/>
  <c r="K108" i="42" s="1"/>
  <c r="H107" i="42"/>
  <c r="K107" i="42" s="1"/>
  <c r="H106" i="42"/>
  <c r="K106" i="42" s="1"/>
  <c r="H102" i="42"/>
  <c r="K102" i="42" s="1"/>
  <c r="K101" i="42" s="1"/>
  <c r="H100" i="42"/>
  <c r="K100" i="42" s="1"/>
  <c r="H99" i="42"/>
  <c r="K99" i="42" s="1"/>
  <c r="H98" i="42"/>
  <c r="K98" i="42" s="1"/>
  <c r="H97" i="42"/>
  <c r="K97" i="42" s="1"/>
  <c r="H95" i="42"/>
  <c r="K95" i="42" s="1"/>
  <c r="H94" i="42"/>
  <c r="K94" i="42" s="1"/>
  <c r="H93" i="42"/>
  <c r="H91" i="42"/>
  <c r="K91" i="42" s="1"/>
  <c r="H90" i="42"/>
  <c r="K90" i="42" s="1"/>
  <c r="H89" i="42"/>
  <c r="K89" i="42" s="1"/>
  <c r="H85" i="42"/>
  <c r="K85" i="42" s="1"/>
  <c r="H83" i="42"/>
  <c r="K83" i="42" s="1"/>
  <c r="F81" i="42"/>
  <c r="H79" i="42"/>
  <c r="K79" i="42" s="1"/>
  <c r="H78" i="42"/>
  <c r="K78" i="42" s="1"/>
  <c r="H77" i="42"/>
  <c r="K77" i="42" s="1"/>
  <c r="H76" i="42"/>
  <c r="K76" i="42" s="1"/>
  <c r="H73" i="42"/>
  <c r="K73" i="42" s="1"/>
  <c r="H72" i="42"/>
  <c r="K72" i="42" s="1"/>
  <c r="H70" i="42"/>
  <c r="K70" i="42" s="1"/>
  <c r="H68" i="42"/>
  <c r="K68" i="42" s="1"/>
  <c r="H67" i="42"/>
  <c r="K67" i="42" s="1"/>
  <c r="H66" i="42"/>
  <c r="K66" i="42" s="1"/>
  <c r="H65" i="42"/>
  <c r="K65" i="42" s="1"/>
  <c r="H63" i="42"/>
  <c r="K63" i="42" s="1"/>
  <c r="H62" i="42"/>
  <c r="K62" i="42" s="1"/>
  <c r="H61" i="42"/>
  <c r="K61" i="42" s="1"/>
  <c r="H60" i="42"/>
  <c r="K60" i="42" s="1"/>
  <c r="H57" i="42"/>
  <c r="K57" i="42" s="1"/>
  <c r="K56" i="42" s="1"/>
  <c r="H55" i="42"/>
  <c r="K55" i="42" s="1"/>
  <c r="H54" i="42"/>
  <c r="K54" i="42" s="1"/>
  <c r="H53" i="42"/>
  <c r="K53" i="42" s="1"/>
  <c r="H52" i="42"/>
  <c r="K52" i="42" s="1"/>
  <c r="H49" i="42"/>
  <c r="K49" i="42" s="1"/>
  <c r="H48" i="42"/>
  <c r="K48" i="42" s="1"/>
  <c r="H47" i="42"/>
  <c r="K47" i="42" s="1"/>
  <c r="H46" i="42"/>
  <c r="K46" i="42" s="1"/>
  <c r="H45" i="42"/>
  <c r="K45" i="42" s="1"/>
  <c r="H44" i="42"/>
  <c r="K44" i="42" s="1"/>
  <c r="H43" i="42"/>
  <c r="K43" i="42" s="1"/>
  <c r="H40" i="42"/>
  <c r="K40" i="42" s="1"/>
  <c r="J31" i="42"/>
  <c r="E31" i="42"/>
  <c r="H38" i="42"/>
  <c r="K38" i="42" s="1"/>
  <c r="D31" i="42"/>
  <c r="H37" i="42"/>
  <c r="K37" i="42" s="1"/>
  <c r="H104" i="40"/>
  <c r="B81" i="40"/>
  <c r="D180" i="40"/>
  <c r="G188" i="40"/>
  <c r="G164" i="40"/>
  <c r="G174" i="40"/>
  <c r="F101" i="42"/>
  <c r="K178" i="42"/>
  <c r="K177" i="42" s="1"/>
  <c r="J167" i="42"/>
  <c r="C208" i="42"/>
  <c r="C74" i="42"/>
  <c r="E167" i="42"/>
  <c r="F163" i="42"/>
  <c r="J152" i="42"/>
  <c r="C167" i="42"/>
  <c r="L80" i="42"/>
  <c r="H164" i="42"/>
  <c r="K164" i="42" s="1"/>
  <c r="C186" i="42"/>
  <c r="D167" i="42"/>
  <c r="D186" i="42"/>
  <c r="E103" i="42"/>
  <c r="C31" i="42"/>
  <c r="J186" i="42"/>
  <c r="C103" i="42"/>
  <c r="L31" i="42"/>
  <c r="F32" i="42"/>
  <c r="D152" i="42"/>
  <c r="F12" i="42"/>
  <c r="F117" i="42"/>
  <c r="F113" i="42"/>
  <c r="G41" i="42"/>
  <c r="F64" i="42"/>
  <c r="E186" i="42"/>
  <c r="F50" i="42"/>
  <c r="F173" i="42"/>
  <c r="D103" i="42"/>
  <c r="J103" i="42"/>
  <c r="C152" i="42"/>
  <c r="L152" i="42"/>
  <c r="F168" i="42"/>
  <c r="E152" i="42"/>
  <c r="H114" i="42"/>
  <c r="K114" i="42" s="1"/>
  <c r="L103" i="42"/>
  <c r="F56" i="42"/>
  <c r="F125" i="42"/>
  <c r="F187" i="42"/>
  <c r="G186" i="42"/>
  <c r="F159" i="42"/>
  <c r="F131" i="42"/>
  <c r="J80" i="42"/>
  <c r="F42" i="42"/>
  <c r="G103" i="42"/>
  <c r="L41" i="42"/>
  <c r="J41" i="42"/>
  <c r="F88" i="42"/>
  <c r="C80" i="42"/>
  <c r="F36" i="42"/>
  <c r="L167" i="42"/>
  <c r="G152" i="42"/>
  <c r="F84" i="42"/>
  <c r="F69" i="42"/>
  <c r="E151" i="41"/>
  <c r="H74" i="41"/>
  <c r="H73" i="41" s="1"/>
  <c r="H120" i="41"/>
  <c r="L27" i="41"/>
  <c r="J151" i="41"/>
  <c r="J185" i="41"/>
  <c r="I102" i="41"/>
  <c r="D102" i="41"/>
  <c r="D40" i="41"/>
  <c r="K79" i="41"/>
  <c r="K30" i="41"/>
  <c r="E79" i="41"/>
  <c r="L101" i="41"/>
  <c r="L100" i="41" s="1"/>
  <c r="L177" i="41"/>
  <c r="L176" i="41" s="1"/>
  <c r="D185" i="41"/>
  <c r="E30" i="41"/>
  <c r="D169" i="40"/>
  <c r="D188" i="40"/>
  <c r="G195" i="40"/>
  <c r="D203" i="40"/>
  <c r="E32" i="40"/>
  <c r="D37" i="40"/>
  <c r="G43" i="40"/>
  <c r="D51" i="40"/>
  <c r="D70" i="40"/>
  <c r="G76" i="40"/>
  <c r="G75" i="40" s="1"/>
  <c r="G85" i="40"/>
  <c r="D89" i="40"/>
  <c r="G97" i="40"/>
  <c r="G114" i="40"/>
  <c r="D118" i="40"/>
  <c r="E104" i="40"/>
  <c r="G122" i="40"/>
  <c r="D126" i="40"/>
  <c r="C32" i="40"/>
  <c r="H81" i="40"/>
  <c r="C81" i="40"/>
  <c r="C104" i="40"/>
  <c r="E153" i="40"/>
  <c r="K185" i="41"/>
  <c r="K102" i="41"/>
  <c r="J102" i="41"/>
  <c r="I79" i="41"/>
  <c r="J79" i="41"/>
  <c r="J40" i="41"/>
  <c r="I30" i="41"/>
  <c r="B185" i="41"/>
  <c r="C185" i="41"/>
  <c r="D166" i="41"/>
  <c r="F166" i="41"/>
  <c r="G166" i="41"/>
  <c r="C166" i="41"/>
  <c r="B166" i="41"/>
  <c r="H152" i="41"/>
  <c r="B102" i="41"/>
  <c r="H124" i="41"/>
  <c r="L123" i="41"/>
  <c r="L120" i="41" s="1"/>
  <c r="L112" i="41"/>
  <c r="F102" i="41"/>
  <c r="H91" i="41"/>
  <c r="F79" i="41"/>
  <c r="L91" i="41"/>
  <c r="H87" i="41"/>
  <c r="L83" i="41"/>
  <c r="L80" i="41"/>
  <c r="L74" i="41"/>
  <c r="L73" i="41" s="1"/>
  <c r="H63" i="41"/>
  <c r="H58" i="41"/>
  <c r="L55" i="41"/>
  <c r="G40" i="41"/>
  <c r="B30" i="41"/>
  <c r="H17" i="41"/>
  <c r="H11" i="41"/>
  <c r="L11" i="41"/>
  <c r="G203" i="40"/>
  <c r="H187" i="40"/>
  <c r="E187" i="40"/>
  <c r="F187" i="40"/>
  <c r="C187" i="40"/>
  <c r="D195" i="40"/>
  <c r="G180" i="40"/>
  <c r="H168" i="40"/>
  <c r="G169" i="40"/>
  <c r="D174" i="40"/>
  <c r="H153" i="40"/>
  <c r="F153" i="40"/>
  <c r="G160" i="40"/>
  <c r="G154" i="40"/>
  <c r="C153" i="40"/>
  <c r="D160" i="40"/>
  <c r="B153" i="40"/>
  <c r="D154" i="40"/>
  <c r="G141" i="40"/>
  <c r="G140" i="40" s="1"/>
  <c r="D141" i="40"/>
  <c r="D140" i="40" s="1"/>
  <c r="G68" i="43"/>
  <c r="G35" i="43"/>
  <c r="G103" i="43"/>
  <c r="D79" i="43"/>
  <c r="G63" i="43"/>
  <c r="F151" i="43"/>
  <c r="B102" i="43"/>
  <c r="F166" i="43"/>
  <c r="G17" i="43"/>
  <c r="E185" i="43"/>
  <c r="D102" i="43"/>
  <c r="G116" i="43"/>
  <c r="K86" i="42"/>
  <c r="F21" i="42"/>
  <c r="F92" i="42"/>
  <c r="H39" i="42"/>
  <c r="K39" i="42" s="1"/>
  <c r="H133" i="42"/>
  <c r="K133" i="42" s="1"/>
  <c r="H87" i="42"/>
  <c r="K87" i="42" s="1"/>
  <c r="H71" i="42"/>
  <c r="H51" i="42"/>
  <c r="K82" i="42"/>
  <c r="F28" i="42"/>
  <c r="F18" i="42"/>
  <c r="E80" i="42"/>
  <c r="G80" i="42"/>
  <c r="L186" i="42"/>
  <c r="F121" i="42"/>
  <c r="F96" i="42"/>
  <c r="F140" i="42"/>
  <c r="F202" i="42"/>
  <c r="F75" i="42"/>
  <c r="D80" i="42"/>
  <c r="L172" i="41"/>
  <c r="L124" i="41"/>
  <c r="H20" i="41"/>
  <c r="L162" i="41"/>
  <c r="G102" i="41"/>
  <c r="L67" i="41"/>
  <c r="L63" i="41" s="1"/>
  <c r="L60" i="41"/>
  <c r="L58" i="41" s="1"/>
  <c r="L31" i="41"/>
  <c r="L20" i="41"/>
  <c r="L19" i="41"/>
  <c r="L17" i="41" s="1"/>
  <c r="H130" i="41"/>
  <c r="L193" i="41"/>
  <c r="E166" i="41"/>
  <c r="C151" i="41"/>
  <c r="E40" i="41"/>
  <c r="L49" i="41"/>
  <c r="C40" i="41"/>
  <c r="L209" i="41"/>
  <c r="L208" i="41" s="1"/>
  <c r="L207" i="41" s="1"/>
  <c r="L41" i="41"/>
  <c r="H158" i="41"/>
  <c r="H35" i="41"/>
  <c r="I185" i="41"/>
  <c r="I166" i="41"/>
  <c r="L167" i="41"/>
  <c r="L158" i="41"/>
  <c r="B151" i="41"/>
  <c r="K40" i="41"/>
  <c r="L35" i="41"/>
  <c r="H49" i="41"/>
  <c r="L87" i="41"/>
  <c r="K166" i="41"/>
  <c r="C102" i="41"/>
  <c r="H95" i="41"/>
  <c r="B79" i="41"/>
  <c r="G79" i="41"/>
  <c r="D79" i="41"/>
  <c r="B40" i="41"/>
  <c r="I40" i="41"/>
  <c r="H201" i="41"/>
  <c r="H83" i="41"/>
  <c r="H186" i="41"/>
  <c r="I151" i="41"/>
  <c r="L130" i="41"/>
  <c r="L68" i="41"/>
  <c r="H172" i="41"/>
  <c r="H193" i="41"/>
  <c r="H41" i="41"/>
  <c r="H68" i="41"/>
  <c r="F185" i="41"/>
  <c r="L139" i="41"/>
  <c r="L138" i="41" s="1"/>
  <c r="H116" i="41"/>
  <c r="E102" i="41"/>
  <c r="L103" i="41"/>
  <c r="F40" i="41"/>
  <c r="J166" i="41"/>
  <c r="G19" i="40"/>
  <c r="D82" i="40"/>
  <c r="B187" i="40"/>
  <c r="H32" i="40"/>
  <c r="C168" i="40"/>
  <c r="D164" i="40"/>
  <c r="D33" i="40"/>
  <c r="D85" i="40"/>
  <c r="G132" i="40"/>
  <c r="F104" i="40"/>
  <c r="B104" i="40"/>
  <c r="D105" i="40"/>
  <c r="E81" i="40"/>
  <c r="G89" i="40"/>
  <c r="F81" i="40"/>
  <c r="G82" i="40"/>
  <c r="D76" i="40"/>
  <c r="D75" i="40" s="1"/>
  <c r="G65" i="40"/>
  <c r="E42" i="40"/>
  <c r="H42" i="40"/>
  <c r="F42" i="40"/>
  <c r="D60" i="40"/>
  <c r="B42" i="40"/>
  <c r="C42" i="40"/>
  <c r="F32" i="40"/>
  <c r="G33" i="40"/>
  <c r="B32" i="40"/>
  <c r="G29" i="40"/>
  <c r="G22" i="40"/>
  <c r="D29" i="40"/>
  <c r="D22" i="40"/>
  <c r="D13" i="40"/>
  <c r="D185" i="39"/>
  <c r="B185" i="39"/>
  <c r="C166" i="39"/>
  <c r="C185" i="39"/>
  <c r="E185" i="39"/>
  <c r="L178" i="41"/>
  <c r="L201" i="41"/>
  <c r="G167" i="42"/>
  <c r="F194" i="42"/>
  <c r="L190" i="41"/>
  <c r="L186" i="41" s="1"/>
  <c r="L154" i="41"/>
  <c r="L152" i="41" s="1"/>
  <c r="L119" i="41"/>
  <c r="L116" i="41" s="1"/>
  <c r="H139" i="41"/>
  <c r="H138" i="41" s="1"/>
  <c r="H162" i="41"/>
  <c r="H31" i="41"/>
  <c r="L96" i="41"/>
  <c r="L95" i="41" s="1"/>
  <c r="G30" i="41"/>
  <c r="H210" i="42"/>
  <c r="F209" i="42"/>
  <c r="H167" i="41"/>
  <c r="F104" i="42"/>
  <c r="H180" i="42"/>
  <c r="F179" i="42"/>
  <c r="H103" i="41"/>
  <c r="F153" i="42"/>
  <c r="H55" i="41"/>
  <c r="H178" i="41"/>
  <c r="F59" i="42"/>
  <c r="F151" i="41"/>
  <c r="C79" i="41"/>
  <c r="D79" i="39"/>
  <c r="F40" i="39"/>
  <c r="D40" i="39"/>
  <c r="E40" i="39"/>
  <c r="B40" i="39"/>
  <c r="F30" i="39"/>
  <c r="D30" i="39"/>
  <c r="C30" i="39"/>
  <c r="B30" i="39"/>
  <c r="F79" i="39"/>
  <c r="D102" i="39"/>
  <c r="B79" i="39"/>
  <c r="B151" i="39"/>
  <c r="B102" i="39"/>
  <c r="F102" i="39"/>
  <c r="E79" i="39"/>
  <c r="C40" i="39"/>
  <c r="E30" i="39"/>
  <c r="C102" i="39"/>
  <c r="E102" i="39"/>
  <c r="C79" i="39"/>
  <c r="F185" i="39"/>
  <c r="E166" i="39"/>
  <c r="B166" i="39"/>
  <c r="D151" i="39"/>
  <c r="F151" i="39"/>
  <c r="D166" i="39"/>
  <c r="F166" i="39"/>
  <c r="C151" i="39"/>
  <c r="E151" i="39"/>
  <c r="G10" i="43" l="1"/>
  <c r="F11" i="42"/>
  <c r="L10" i="41"/>
  <c r="H10" i="41"/>
  <c r="D12" i="40"/>
  <c r="G12" i="40"/>
  <c r="G151" i="43"/>
  <c r="K18" i="42"/>
  <c r="H18" i="42"/>
  <c r="G185" i="43"/>
  <c r="H32" i="42"/>
  <c r="K32" i="42"/>
  <c r="K21" i="42"/>
  <c r="H21" i="42"/>
  <c r="K28" i="42"/>
  <c r="H28" i="42"/>
  <c r="K163" i="42"/>
  <c r="G32" i="40"/>
  <c r="D168" i="40"/>
  <c r="G187" i="40"/>
  <c r="D42" i="40"/>
  <c r="D32" i="40"/>
  <c r="H202" i="42"/>
  <c r="K168" i="42"/>
  <c r="K12" i="42"/>
  <c r="G166" i="43"/>
  <c r="G102" i="43"/>
  <c r="G79" i="43"/>
  <c r="G30" i="43"/>
  <c r="G73" i="43"/>
  <c r="G207" i="43"/>
  <c r="G138" i="43"/>
  <c r="K187" i="42"/>
  <c r="H187" i="42"/>
  <c r="H194" i="42"/>
  <c r="K194" i="42"/>
  <c r="K202" i="42"/>
  <c r="K173" i="42"/>
  <c r="H173" i="42"/>
  <c r="H168" i="42"/>
  <c r="F208" i="42"/>
  <c r="H12" i="42"/>
  <c r="K153" i="42"/>
  <c r="H153" i="42"/>
  <c r="K140" i="42"/>
  <c r="K139" i="42" s="1"/>
  <c r="H140" i="42"/>
  <c r="H139" i="42" s="1"/>
  <c r="F139" i="42"/>
  <c r="K131" i="42"/>
  <c r="K125" i="42"/>
  <c r="H125" i="42"/>
  <c r="H121" i="42"/>
  <c r="K121" i="42"/>
  <c r="K117" i="42"/>
  <c r="H117" i="42"/>
  <c r="K104" i="42"/>
  <c r="H104" i="42"/>
  <c r="H101" i="42"/>
  <c r="K96" i="42"/>
  <c r="H96" i="42"/>
  <c r="H92" i="42"/>
  <c r="K93" i="42"/>
  <c r="K92" i="42" s="1"/>
  <c r="K88" i="42"/>
  <c r="H88" i="42"/>
  <c r="H81" i="42"/>
  <c r="K81" i="42"/>
  <c r="H75" i="42"/>
  <c r="H74" i="42" s="1"/>
  <c r="K75" i="42"/>
  <c r="K74" i="42" s="1"/>
  <c r="F74" i="42"/>
  <c r="H64" i="42"/>
  <c r="K64" i="42"/>
  <c r="K59" i="42"/>
  <c r="H59" i="42"/>
  <c r="H56" i="42"/>
  <c r="K42" i="42"/>
  <c r="H42" i="42"/>
  <c r="K36" i="42"/>
  <c r="G42" i="40"/>
  <c r="G104" i="40"/>
  <c r="D81" i="40"/>
  <c r="F167" i="42"/>
  <c r="F31" i="42"/>
  <c r="F80" i="42"/>
  <c r="H163" i="42"/>
  <c r="F103" i="42"/>
  <c r="F152" i="42"/>
  <c r="F41" i="42"/>
  <c r="K113" i="42"/>
  <c r="H131" i="42"/>
  <c r="H113" i="42"/>
  <c r="F186" i="42"/>
  <c r="D104" i="40"/>
  <c r="D187" i="40"/>
  <c r="L166" i="41"/>
  <c r="H151" i="41"/>
  <c r="H102" i="41"/>
  <c r="L102" i="41"/>
  <c r="L79" i="41"/>
  <c r="H30" i="41"/>
  <c r="L30" i="41"/>
  <c r="G168" i="40"/>
  <c r="G153" i="40"/>
  <c r="D153" i="40"/>
  <c r="G40" i="43"/>
  <c r="H159" i="42"/>
  <c r="K159" i="42"/>
  <c r="K51" i="42"/>
  <c r="K50" i="42" s="1"/>
  <c r="H50" i="42"/>
  <c r="H36" i="42"/>
  <c r="H84" i="42"/>
  <c r="K71" i="42"/>
  <c r="K69" i="42" s="1"/>
  <c r="H69" i="42"/>
  <c r="K84" i="42"/>
  <c r="L40" i="41"/>
  <c r="H185" i="41"/>
  <c r="H79" i="41"/>
  <c r="L151" i="41"/>
  <c r="H40" i="41"/>
  <c r="G81" i="40"/>
  <c r="K210" i="42"/>
  <c r="K209" i="42" s="1"/>
  <c r="K208" i="42" s="1"/>
  <c r="H209" i="42"/>
  <c r="H208" i="42" s="1"/>
  <c r="H179" i="42"/>
  <c r="K180" i="42"/>
  <c r="K179" i="42" s="1"/>
  <c r="H166" i="41"/>
  <c r="L185" i="41"/>
  <c r="K11" i="42" l="1"/>
  <c r="H11" i="42"/>
  <c r="K31" i="42"/>
  <c r="H31" i="42"/>
  <c r="H186" i="42"/>
  <c r="K186" i="42"/>
  <c r="K167" i="42"/>
  <c r="H167" i="42"/>
  <c r="K152" i="42"/>
  <c r="H152" i="42"/>
  <c r="K103" i="42"/>
  <c r="K80" i="42"/>
  <c r="H80" i="42"/>
  <c r="K41" i="42"/>
  <c r="H41" i="42"/>
  <c r="H103" i="42"/>
</calcChain>
</file>

<file path=xl/sharedStrings.xml><?xml version="1.0" encoding="utf-8"?>
<sst xmlns="http://schemas.openxmlformats.org/spreadsheetml/2006/main" count="1885" uniqueCount="843">
  <si>
    <t>(€000's)</t>
  </si>
  <si>
    <t>L</t>
  </si>
  <si>
    <t>Event catering activities</t>
  </si>
  <si>
    <t>H</t>
  </si>
  <si>
    <t>J</t>
  </si>
  <si>
    <t>M</t>
  </si>
  <si>
    <t>N</t>
  </si>
  <si>
    <t>P</t>
  </si>
  <si>
    <t>Q</t>
  </si>
  <si>
    <t>R</t>
  </si>
  <si>
    <t>S</t>
  </si>
  <si>
    <t>T</t>
  </si>
  <si>
    <t>SERVICES AND TRANSPORT SURVEY</t>
  </si>
  <si>
    <t>ΕΡΕΥΝΑ ΥΠΗΡΕΣΙΩΝ ΚΑΙ ΜΕΤΑΦΟΡΩΝ</t>
  </si>
  <si>
    <t>ΜΕΘΟΔΟΛΟΓΙΚΟ ΣΗΜΕΙΩΜΑ</t>
  </si>
  <si>
    <t>METHODOLOGICAL NOTE</t>
  </si>
  <si>
    <t>Κάλυψη</t>
  </si>
  <si>
    <t xml:space="preserve">Η στατιστική μονάδα που καλύφθηκε ήταν η επιχείρηση. </t>
  </si>
  <si>
    <t>Σύμβολα που χρησιμοποιούνται</t>
  </si>
  <si>
    <t>Ορισμοί που χρησιμοποιούνται</t>
  </si>
  <si>
    <t xml:space="preserve">0 = Μηδέν ή λιγότερο από το μισό της μονάδας μέτρησης </t>
  </si>
  <si>
    <t>000's = Χιλιάδες</t>
  </si>
  <si>
    <t>€ = Ευρώ</t>
  </si>
  <si>
    <t>Περ. = Περιλαμβανομένου</t>
  </si>
  <si>
    <t>Coverage</t>
  </si>
  <si>
    <t>The statistical unit enumerated was the enterprise.</t>
  </si>
  <si>
    <t>Definitions of terms used</t>
  </si>
  <si>
    <t>Πηγές των στοιχείων</t>
  </si>
  <si>
    <t>Το δείγμα</t>
  </si>
  <si>
    <t>Περίοδος αναφοράς</t>
  </si>
  <si>
    <t>Στατιστική μονάδα έρευνας</t>
  </si>
  <si>
    <t>Εμπιστευτικότητα των στοιχείων</t>
  </si>
  <si>
    <t>Reference period</t>
  </si>
  <si>
    <t>The sample</t>
  </si>
  <si>
    <t>Sources οf data</t>
  </si>
  <si>
    <t>The statistical unit enumerated</t>
  </si>
  <si>
    <t>Confidentiality of data collected</t>
  </si>
  <si>
    <t xml:space="preserve">000's = Thousand </t>
  </si>
  <si>
    <t>€ = Euro</t>
  </si>
  <si>
    <t>NACE Rev. 2 = Statistical Classification of Economic Activities of the EU</t>
  </si>
  <si>
    <t>Incl. = Including</t>
  </si>
  <si>
    <t xml:space="preserve">NACE Αναθ. 2 = Στατιστική Ταξινόμηση Οικονομικών Δραστηριοτήτων της ΕΕ </t>
  </si>
  <si>
    <t>ΣΤΑΤΙΣΤΙΚΗ ΤΑΞΙΝΟΜΗΣΗ ΟΙΚΟΝΟΜΙΚΩΝ ΔΡΑΣΤΗΡΙΟΤΗΤΩΝ NACE ΑΝΑΘ. 2</t>
  </si>
  <si>
    <t>STATISTICAL CLASSIFICATION OF ECONOMIC ACTIVITIES NACE REV. 2</t>
  </si>
  <si>
    <t>Περιγραφή</t>
  </si>
  <si>
    <t>Description</t>
  </si>
  <si>
    <t>49</t>
  </si>
  <si>
    <t>4931</t>
  </si>
  <si>
    <t>4932</t>
  </si>
  <si>
    <t>4939</t>
  </si>
  <si>
    <t>4941</t>
  </si>
  <si>
    <t>4942</t>
  </si>
  <si>
    <t>50</t>
  </si>
  <si>
    <t>5010</t>
  </si>
  <si>
    <t>5020</t>
  </si>
  <si>
    <t>51</t>
  </si>
  <si>
    <t>5110</t>
  </si>
  <si>
    <t>52</t>
  </si>
  <si>
    <t>5210</t>
  </si>
  <si>
    <t>Αποθήκευση</t>
  </si>
  <si>
    <t>5221</t>
  </si>
  <si>
    <t>5222</t>
  </si>
  <si>
    <t>5223</t>
  </si>
  <si>
    <t>5224</t>
  </si>
  <si>
    <t>5229</t>
  </si>
  <si>
    <t>53</t>
  </si>
  <si>
    <t>5310</t>
  </si>
  <si>
    <t>5320</t>
  </si>
  <si>
    <t>58</t>
  </si>
  <si>
    <t>5811</t>
  </si>
  <si>
    <t>5812</t>
  </si>
  <si>
    <t>5813</t>
  </si>
  <si>
    <t>5814</t>
  </si>
  <si>
    <t>5819</t>
  </si>
  <si>
    <t>5821</t>
  </si>
  <si>
    <t>5829</t>
  </si>
  <si>
    <t>59</t>
  </si>
  <si>
    <t>5911</t>
  </si>
  <si>
    <t>5912</t>
  </si>
  <si>
    <t>5913</t>
  </si>
  <si>
    <t>5914</t>
  </si>
  <si>
    <t>5920</t>
  </si>
  <si>
    <t>60</t>
  </si>
  <si>
    <t>6010</t>
  </si>
  <si>
    <t>6020</t>
  </si>
  <si>
    <t>Τηλεοπτικός προγραμματισμός και τηλεοπτικές εκπομπές</t>
  </si>
  <si>
    <t>61</t>
  </si>
  <si>
    <t>Τηλεπικοινωνίες</t>
  </si>
  <si>
    <t>6110</t>
  </si>
  <si>
    <t>6120</t>
  </si>
  <si>
    <t>Ασύρματες τηλεπικοινωνιακές δραστηριότητες</t>
  </si>
  <si>
    <t>6130</t>
  </si>
  <si>
    <t>Δορυφορικές τηλεπικοινωνιακές δραστηριότητες</t>
  </si>
  <si>
    <t>6190</t>
  </si>
  <si>
    <t>62</t>
  </si>
  <si>
    <t>6201</t>
  </si>
  <si>
    <t>6202</t>
  </si>
  <si>
    <t>6203</t>
  </si>
  <si>
    <t>6209</t>
  </si>
  <si>
    <t>63</t>
  </si>
  <si>
    <t>6311</t>
  </si>
  <si>
    <t>6312</t>
  </si>
  <si>
    <t>6391</t>
  </si>
  <si>
    <t>6399</t>
  </si>
  <si>
    <t>68</t>
  </si>
  <si>
    <t>Διαχείριση  ακίνητης  περιουσίας</t>
  </si>
  <si>
    <t>6810</t>
  </si>
  <si>
    <t>6820</t>
  </si>
  <si>
    <t>6831</t>
  </si>
  <si>
    <t>6832</t>
  </si>
  <si>
    <t>69</t>
  </si>
  <si>
    <t>6910</t>
  </si>
  <si>
    <t>6920</t>
  </si>
  <si>
    <t>70</t>
  </si>
  <si>
    <t>7010</t>
  </si>
  <si>
    <t>7021</t>
  </si>
  <si>
    <t>7022</t>
  </si>
  <si>
    <t>71</t>
  </si>
  <si>
    <t>7111</t>
  </si>
  <si>
    <t>7112</t>
  </si>
  <si>
    <t>7120</t>
  </si>
  <si>
    <t>73</t>
  </si>
  <si>
    <t>7311</t>
  </si>
  <si>
    <t>7312</t>
  </si>
  <si>
    <t>7320</t>
  </si>
  <si>
    <t>74</t>
  </si>
  <si>
    <t>7410</t>
  </si>
  <si>
    <t>7420</t>
  </si>
  <si>
    <t>7430</t>
  </si>
  <si>
    <t>7490</t>
  </si>
  <si>
    <t>75</t>
  </si>
  <si>
    <t>7500</t>
  </si>
  <si>
    <t>77</t>
  </si>
  <si>
    <t>7711</t>
  </si>
  <si>
    <t>7712</t>
  </si>
  <si>
    <t>7721</t>
  </si>
  <si>
    <t>7722</t>
  </si>
  <si>
    <t>7729</t>
  </si>
  <si>
    <t>7731</t>
  </si>
  <si>
    <t>7732</t>
  </si>
  <si>
    <t>7733</t>
  </si>
  <si>
    <t>7734</t>
  </si>
  <si>
    <t>7735</t>
  </si>
  <si>
    <t>7739</t>
  </si>
  <si>
    <t>7740</t>
  </si>
  <si>
    <t>78</t>
  </si>
  <si>
    <t>7810</t>
  </si>
  <si>
    <t>7820</t>
  </si>
  <si>
    <t>7830</t>
  </si>
  <si>
    <t>79</t>
  </si>
  <si>
    <t>7911</t>
  </si>
  <si>
    <t>7912</t>
  </si>
  <si>
    <t>7990</t>
  </si>
  <si>
    <t>80</t>
  </si>
  <si>
    <t>8010</t>
  </si>
  <si>
    <t>8020</t>
  </si>
  <si>
    <t>8030</t>
  </si>
  <si>
    <t>81</t>
  </si>
  <si>
    <t>8110</t>
  </si>
  <si>
    <t>8121</t>
  </si>
  <si>
    <t>8122</t>
  </si>
  <si>
    <t>8129</t>
  </si>
  <si>
    <t>8130</t>
  </si>
  <si>
    <t>82</t>
  </si>
  <si>
    <t>8211</t>
  </si>
  <si>
    <t>8219</t>
  </si>
  <si>
    <t>8220</t>
  </si>
  <si>
    <t>8230</t>
  </si>
  <si>
    <t>8291</t>
  </si>
  <si>
    <t>8292</t>
  </si>
  <si>
    <t>8299</t>
  </si>
  <si>
    <t>ΕΚΠΑΙΔΕΥΣΗ</t>
  </si>
  <si>
    <t>85</t>
  </si>
  <si>
    <t>Εκπαίδευση</t>
  </si>
  <si>
    <t>8510</t>
  </si>
  <si>
    <t>8520</t>
  </si>
  <si>
    <t>8531</t>
  </si>
  <si>
    <t>8532</t>
  </si>
  <si>
    <t>8541</t>
  </si>
  <si>
    <t>Μεταδευτεροβάθμια μη τριτοβάθμια εκπαίδευση</t>
  </si>
  <si>
    <t>8542</t>
  </si>
  <si>
    <t>8551</t>
  </si>
  <si>
    <t>8552</t>
  </si>
  <si>
    <t>8553</t>
  </si>
  <si>
    <t>8559</t>
  </si>
  <si>
    <t>8560</t>
  </si>
  <si>
    <t>86</t>
  </si>
  <si>
    <t>8610</t>
  </si>
  <si>
    <t>8621</t>
  </si>
  <si>
    <t>8622</t>
  </si>
  <si>
    <t>8623</t>
  </si>
  <si>
    <t>8690</t>
  </si>
  <si>
    <t>87</t>
  </si>
  <si>
    <t>8710</t>
  </si>
  <si>
    <t>8720</t>
  </si>
  <si>
    <t>8730</t>
  </si>
  <si>
    <t>8790</t>
  </si>
  <si>
    <t>88</t>
  </si>
  <si>
    <t>8810</t>
  </si>
  <si>
    <t>8891</t>
  </si>
  <si>
    <t>8899</t>
  </si>
  <si>
    <t>90</t>
  </si>
  <si>
    <t>9001</t>
  </si>
  <si>
    <t>9002</t>
  </si>
  <si>
    <t>9003</t>
  </si>
  <si>
    <t>9004</t>
  </si>
  <si>
    <t>91</t>
  </si>
  <si>
    <t>9101</t>
  </si>
  <si>
    <t>9102</t>
  </si>
  <si>
    <t>9103</t>
  </si>
  <si>
    <t>9104</t>
  </si>
  <si>
    <t>92</t>
  </si>
  <si>
    <t>9200</t>
  </si>
  <si>
    <t>93</t>
  </si>
  <si>
    <t>9311</t>
  </si>
  <si>
    <t>9312</t>
  </si>
  <si>
    <t>9313</t>
  </si>
  <si>
    <t>9319</t>
  </si>
  <si>
    <t>9321</t>
  </si>
  <si>
    <t>9329</t>
  </si>
  <si>
    <t>94</t>
  </si>
  <si>
    <t>9411</t>
  </si>
  <si>
    <t>9412</t>
  </si>
  <si>
    <t>9420</t>
  </si>
  <si>
    <t>9491</t>
  </si>
  <si>
    <t>9492</t>
  </si>
  <si>
    <t>9499</t>
  </si>
  <si>
    <t>95</t>
  </si>
  <si>
    <t>9511</t>
  </si>
  <si>
    <t>9512</t>
  </si>
  <si>
    <t>Επισκευή  εξοπλισμού  επικοινωνίας</t>
  </si>
  <si>
    <t>9521</t>
  </si>
  <si>
    <t>9522</t>
  </si>
  <si>
    <t>9523</t>
  </si>
  <si>
    <t>9524</t>
  </si>
  <si>
    <t>9525</t>
  </si>
  <si>
    <t>9529</t>
  </si>
  <si>
    <t>96</t>
  </si>
  <si>
    <t>9601</t>
  </si>
  <si>
    <t>9602</t>
  </si>
  <si>
    <t>9603</t>
  </si>
  <si>
    <t>9604</t>
  </si>
  <si>
    <t>9609</t>
  </si>
  <si>
    <t>97</t>
  </si>
  <si>
    <t>9700</t>
  </si>
  <si>
    <t>I</t>
  </si>
  <si>
    <t>55</t>
  </si>
  <si>
    <t>Καταλύματα</t>
  </si>
  <si>
    <t>5510</t>
  </si>
  <si>
    <t>5520</t>
  </si>
  <si>
    <t>5530</t>
  </si>
  <si>
    <t>5590</t>
  </si>
  <si>
    <t>56</t>
  </si>
  <si>
    <t>5610</t>
  </si>
  <si>
    <t>5621</t>
  </si>
  <si>
    <t>5629</t>
  </si>
  <si>
    <t>5630</t>
  </si>
  <si>
    <t>TRANSPORTATION AND STORAGE</t>
  </si>
  <si>
    <t>Land transport and transport via pipelines</t>
  </si>
  <si>
    <t>Taxi operation</t>
  </si>
  <si>
    <t>Other passenger land transport  n.e.c.</t>
  </si>
  <si>
    <t>Freight transport by road</t>
  </si>
  <si>
    <t>Removal services</t>
  </si>
  <si>
    <t>Water transport</t>
  </si>
  <si>
    <t>Sea and coastal passenger water transport</t>
  </si>
  <si>
    <t>Sea and coastal freight water transport</t>
  </si>
  <si>
    <t>Air transport</t>
  </si>
  <si>
    <t>Passenger air transport</t>
  </si>
  <si>
    <t>Warehousing and support activities for transportation</t>
  </si>
  <si>
    <t>Warehousing and storage</t>
  </si>
  <si>
    <t>Service activities incidental to land transportation</t>
  </si>
  <si>
    <t>Service activities incidental to water transportation</t>
  </si>
  <si>
    <t>Service activities incidental to air transportation</t>
  </si>
  <si>
    <t>Cargo handling</t>
  </si>
  <si>
    <t>Other transportation support activities</t>
  </si>
  <si>
    <t>Postal and courier activities</t>
  </si>
  <si>
    <t>Postal activities under universal service obligation</t>
  </si>
  <si>
    <t>Other postal and courier activities</t>
  </si>
  <si>
    <t>ACCOMMODATION AND FOOD SERVICE ACTIVITIES</t>
  </si>
  <si>
    <t>Accommodation</t>
  </si>
  <si>
    <t>Hotels and similar accommodation</t>
  </si>
  <si>
    <t>Holiday and other short-stay accommodation</t>
  </si>
  <si>
    <t>Camping grounds, recreational vehicle parks  and  trailer parks</t>
  </si>
  <si>
    <t>Other accommodation</t>
  </si>
  <si>
    <t>Food and beverage service activities</t>
  </si>
  <si>
    <t>Restaurants and mobile food service activities</t>
  </si>
  <si>
    <t>Other food service activities</t>
  </si>
  <si>
    <t>Beverage serving activities</t>
  </si>
  <si>
    <t>INFORMATION AND COMMUNICATION</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</si>
  <si>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</si>
  <si>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</si>
  <si>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</si>
  <si>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</si>
  <si>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</si>
  <si>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</si>
  <si>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</si>
  <si>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</si>
  <si>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t>Motion picture, video and television programme production, sound recording and music publishing activities</t>
  </si>
  <si>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</si>
  <si>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</si>
  <si>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</si>
  <si>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</si>
  <si>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</si>
  <si>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Radio broadcasting</t>
  </si>
  <si>
    <t>Telecommunications</t>
  </si>
  <si>
    <t>Wired telecommunications activities</t>
  </si>
  <si>
    <t>Wireless telecommunications activities</t>
  </si>
  <si>
    <t>Satellite telecommunications activities</t>
  </si>
  <si>
    <t>Other telecommunications activities</t>
  </si>
  <si>
    <t>Computer programming, consultancy and related activities</t>
  </si>
  <si>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</si>
  <si>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</si>
  <si>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</si>
  <si>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</si>
  <si>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</si>
  <si>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</si>
  <si>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</si>
  <si>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</si>
  <si>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</si>
  <si>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t>REAL ESTATE ACTIVITIES</t>
  </si>
  <si>
    <t>Real estate activities</t>
  </si>
  <si>
    <t>Buying and selling of own real estate</t>
  </si>
  <si>
    <t>Renting and operating of own or leased real estate</t>
  </si>
  <si>
    <t>Real estate agencies</t>
  </si>
  <si>
    <t>Management of real estate on a fee or contract basis</t>
  </si>
  <si>
    <t>PROFESSIONAL, SCIENTIFIC AND TECHNICAL ACTIVITIES</t>
  </si>
  <si>
    <t>Legal and accounting activities</t>
  </si>
  <si>
    <t>Legal activities</t>
  </si>
  <si>
    <t>Accounting, bookkeeping and auditing activities; tax consultancy</t>
  </si>
  <si>
    <t>Activities of head offices; management consultancy activities</t>
  </si>
  <si>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</si>
  <si>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</si>
  <si>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</si>
  <si>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</si>
  <si>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</si>
  <si>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</si>
  <si>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Technical testing and analysis</t>
  </si>
  <si>
    <t>Advertising and market research</t>
  </si>
  <si>
    <t>Advertising agencies</t>
  </si>
  <si>
    <t>Media representation</t>
  </si>
  <si>
    <t>Market research and public opinion polling</t>
  </si>
  <si>
    <t>Other professional, scientific and technical activities</t>
  </si>
  <si>
    <t>Specialized design activities</t>
  </si>
  <si>
    <t>Photographic activities</t>
  </si>
  <si>
    <t>Translation and interpretation activities</t>
  </si>
  <si>
    <t>Other professional, scientific and technical activities n.e.c.</t>
  </si>
  <si>
    <t>Veterinary activities</t>
  </si>
  <si>
    <t>ADMINISTRATIVE AND SUPPORT SERVICE ACTIVITIES</t>
  </si>
  <si>
    <t>Rental and leasing activities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</si>
  <si>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</si>
  <si>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</si>
  <si>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</si>
  <si>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</si>
  <si>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</si>
  <si>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</si>
  <si>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</si>
  <si>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</si>
  <si>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</si>
  <si>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</si>
  <si>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Employment activities</t>
  </si>
  <si>
    <t>Activities of employment placement agencies</t>
  </si>
  <si>
    <t>Temporary employment agency activities</t>
  </si>
  <si>
    <t>Travel agency activities</t>
  </si>
  <si>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</si>
  <si>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</si>
  <si>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</si>
  <si>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</si>
  <si>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</si>
  <si>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</si>
  <si>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</si>
  <si>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</si>
  <si>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</si>
  <si>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Office administrative, office support and other business support activities</t>
  </si>
  <si>
    <t>Combined office administrative service activities</t>
  </si>
  <si>
    <t>Photocopying, document preparation and other specialized office support activities</t>
  </si>
  <si>
    <t>Activities of call centres</t>
  </si>
  <si>
    <t>Activities of collection agencies and credit bureaus</t>
  </si>
  <si>
    <t>Packaging activities</t>
  </si>
  <si>
    <t>EDUCATION</t>
  </si>
  <si>
    <t>Education</t>
  </si>
  <si>
    <t>Pre-primary education</t>
  </si>
  <si>
    <t>Primary education</t>
  </si>
  <si>
    <t>General secondary education</t>
  </si>
  <si>
    <t>Technical and vocational secondary education</t>
  </si>
  <si>
    <t>Post-secondary non- tertiary education</t>
  </si>
  <si>
    <t>Sports and recreation education</t>
  </si>
  <si>
    <t>Cultural education</t>
  </si>
  <si>
    <t>Driving school activities</t>
  </si>
  <si>
    <t>Other education n.e.c.</t>
  </si>
  <si>
    <t>HUMAN HEALTH AND SOCIAL WORK ACTIVITIES</t>
  </si>
  <si>
    <t>Human health activities</t>
  </si>
  <si>
    <t>Hospital activities</t>
  </si>
  <si>
    <t>General medical practice activities</t>
  </si>
  <si>
    <t>Dental practice activities</t>
  </si>
  <si>
    <t>Other human health activities</t>
  </si>
  <si>
    <t>Residential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</si>
  <si>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</si>
  <si>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</si>
  <si>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</si>
  <si>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</si>
  <si>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</si>
  <si>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</si>
  <si>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</si>
  <si>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ARTS, ENTERTAINMENT AND RECREATION</t>
  </si>
  <si>
    <t>Creative, arts and entertainment activities</t>
  </si>
  <si>
    <t>Performing arts</t>
  </si>
  <si>
    <t>Support activities to performing arts</t>
  </si>
  <si>
    <t>Artistic creation</t>
  </si>
  <si>
    <t>Operation of arts facilities</t>
  </si>
  <si>
    <t>Libraries, archives, museums and other cultural activities</t>
  </si>
  <si>
    <t>Library and archives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</si>
  <si>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</si>
  <si>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</si>
  <si>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</si>
  <si>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</si>
  <si>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</si>
  <si>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</si>
  <si>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</si>
  <si>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</si>
  <si>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</si>
  <si>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</si>
  <si>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Other amusement and recreation activities</t>
  </si>
  <si>
    <t>OTHER SERVICE ACTIVITIES</t>
  </si>
  <si>
    <t>Activities of membership organisations</t>
  </si>
  <si>
    <t>Activities of business and employers membership organizations</t>
  </si>
  <si>
    <t>Activities of professional membership organizations</t>
  </si>
  <si>
    <t>Activities of trade unions</t>
  </si>
  <si>
    <t>Activities of religious organizations</t>
  </si>
  <si>
    <t>Activities of political organizations</t>
  </si>
  <si>
    <t>Activities of other membership organizations n.e.c.</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</si>
  <si>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</si>
  <si>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</si>
  <si>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</si>
  <si>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</si>
  <si>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</si>
  <si>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</si>
  <si>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</si>
  <si>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</si>
  <si>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</si>
  <si>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Washing and (dry-)cleaning of textile and fur products</t>
  </si>
  <si>
    <t>Hairdressing and other beauty treatment</t>
  </si>
  <si>
    <t>Funeral and related activities</t>
  </si>
  <si>
    <t>Physical well-being activities</t>
  </si>
  <si>
    <t>Activities of households as employers of domestic personnel</t>
  </si>
  <si>
    <t>ΙΔΙΩΤΙΚΟΣ ΤΟΜΕΑΣ</t>
  </si>
  <si>
    <t>PRIVATE SECTOR</t>
  </si>
  <si>
    <t>Number of enterprises</t>
  </si>
  <si>
    <t xml:space="preserve"> (€000's)</t>
  </si>
  <si>
    <t>Μισθωτοί</t>
  </si>
  <si>
    <t>Σύνολο</t>
  </si>
  <si>
    <t>Employees</t>
  </si>
  <si>
    <t>Total</t>
  </si>
  <si>
    <t>Income
from
services</t>
  </si>
  <si>
    <t>Total
 turnover</t>
  </si>
  <si>
    <t xml:space="preserve">Change in stocks </t>
  </si>
  <si>
    <t>Other operating income</t>
  </si>
  <si>
    <t>Production value</t>
  </si>
  <si>
    <t>Value of goods
purchased for
 resale (-)</t>
  </si>
  <si>
    <t>Buildings</t>
  </si>
  <si>
    <t>Transport equipment</t>
  </si>
  <si>
    <t xml:space="preserve">Furniture </t>
  </si>
  <si>
    <t>Machinery, equipment and intangible goods</t>
  </si>
  <si>
    <t>ΠΕΡΙΕΧΟΜΕΝΑ</t>
  </si>
  <si>
    <t>CONTENTS</t>
  </si>
  <si>
    <t xml:space="preserve">Πίνακας Table </t>
  </si>
  <si>
    <t>Περιεχόμενα - Contents</t>
  </si>
  <si>
    <t>0 = Nil or less than half of the unit of measurement</t>
  </si>
  <si>
    <t>ACTIVITIES OF HOUSEHOLDS AS EMPLOYERS; UNDIFFERENTIATED GOODS AND SERVICES PRODUCING ACTIVITIES OF HOUSEHOLDS FOR OWN USE</t>
  </si>
  <si>
    <t>72</t>
  </si>
  <si>
    <t>7211</t>
  </si>
  <si>
    <t>7219</t>
  </si>
  <si>
    <t>7220</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</si>
  <si>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</si>
  <si>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</si>
  <si>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</si>
  <si>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</si>
  <si>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 xml:space="preserve">Μισθοί και ημερομίσθια </t>
  </si>
  <si>
    <t>Wages and salaries</t>
  </si>
  <si>
    <t xml:space="preserve">Αριθμός απασχοληθέντων προσώπων                           </t>
  </si>
  <si>
    <t xml:space="preserve">Number of persons engaged </t>
  </si>
  <si>
    <t>Πλωτές μεταφορές</t>
  </si>
  <si>
    <t>Αεροπορικές μεταφορές</t>
  </si>
  <si>
    <t>Αεροπορικές μεταφορές  επιβατών</t>
  </si>
  <si>
    <t>Χερσαίες μεταφορές και μεταφορές μέσω αγωγών</t>
  </si>
  <si>
    <t>ΜΕΤΑΦΟΡΑ ΚΑΙ ΑΠΟΘΗΚΕΥΣΗ</t>
  </si>
  <si>
    <t>Αποθήκευση και υποστηρικτικές προς τη μεταφορά δραστηριότητες</t>
  </si>
  <si>
    <t>Δραστηριότητες συναφείς με τις χερσαίες μεταφορές</t>
  </si>
  <si>
    <t>Δραστηριότητες συναφείς με τις αεροπορικές μεταφορές</t>
  </si>
  <si>
    <t>Δραστηριότητες συναφείς με τις πλωτές μεταφορές</t>
  </si>
  <si>
    <t>Διακίνηση φορτίων</t>
  </si>
  <si>
    <t>Άλλες υποστηρικτικές προς τη μεταφορά δραστηριότητες</t>
  </si>
  <si>
    <t>Ταχυδρομικές και ταχυμεταφορικές δραστηριότητες</t>
  </si>
  <si>
    <t>Ταχυδρομικές δραστηριότητες στο πλαίσιο της υποχρέωσης παροχής  καθολικής υπηρεσίας</t>
  </si>
  <si>
    <t>Άλλες ταχυδρομικές και ταχυμεταφορικές δραστηριότητες</t>
  </si>
  <si>
    <t>ΔΡΑΣΤΗΡΙΟΤΗΤΕΣ ΥΠΗΡΕΣΙΩΝ ΠΑΡΟΧΗΣ ΚΑΤΑΛΥΜΑΤΟΣ ΚΑΙ  ΥΠΗΡΕΣΙΩΝ ΕΣΤΙΑΣΗΣ</t>
  </si>
  <si>
    <t>Ξενοδοχεία και παρόμοια καταλύματα</t>
  </si>
  <si>
    <t>Καταλύματα διακοπών και άλλα καταλύματα σύντομης διαμονής</t>
  </si>
  <si>
    <t>Χώροι κατασκήνωσης, εγκαταστάσεις για οχήματα αναψυχής  και  ρυμουλκούμενα οχήματα</t>
  </si>
  <si>
    <t>Άλλα καταλύματα</t>
  </si>
  <si>
    <t>Δραστηριότητες υπηρεσιών εστίασης</t>
  </si>
  <si>
    <t>Δραστηριότητες υπηρεσιών εστιατορίων και κινητών μονάδων εστίασης</t>
  </si>
  <si>
    <t>Δραστηριότητες υπηρεσιών τροφοδοσίας για εκδηλώσεις</t>
  </si>
  <si>
    <t>Άλλες υπηρεσίες εστίασης</t>
  </si>
  <si>
    <t>Δραστηριότητες παροχής ποτών</t>
  </si>
  <si>
    <t>ΕΝΗΜΕΡΩΣΗ ΚΑΙ ΕΠΙΚΟΙΝΩΝΙΑ</t>
  </si>
  <si>
    <t>Εκδοτικές δραστηριότητες</t>
  </si>
  <si>
    <t>Έκδοση βιβλίων</t>
  </si>
  <si>
    <t>Έκδοση τηλεφωνικών και κάθε είδους καταλόγων</t>
  </si>
  <si>
    <t>Έκδοση εφημερίδων</t>
  </si>
  <si>
    <t>Έκδοση παιχνιδιών για ηλεκτρονικούς υπολογιστές</t>
  </si>
  <si>
    <t>Άλλες εκδοτικές δραστηριότητες</t>
  </si>
  <si>
    <t>Έκδοση περιοδικών κάθε είδους</t>
  </si>
  <si>
    <t>Έκδοση άλλου λογισμικού</t>
  </si>
  <si>
    <t>Παραγωγή κινηματογραφικών ταινιών, βίντεο και τηλεοπτικών  προγραμμάτων, ηχογραφήσεις και μουσικές εκδόσεις</t>
  </si>
  <si>
    <t>Δραστηριότητες παραγωγής κινηματογραφικών ταινιών, βίντεο και  τηλεοπτικών προγραμμάτων</t>
  </si>
  <si>
    <t>Δραστηριότητες συνοδευτικές της παραγωγής κινηματογραφικών ταινιών,  βίντεο  και  τηλεοπτικών  προγραμμάτων</t>
  </si>
  <si>
    <t>Δραστηριότητες διανομής κινηματογραφικών ταινιών, βίντεο και τηλεοπτικών  προγραμμάτων</t>
  </si>
  <si>
    <t>Δραστηριότητες προβολής κινηματογραφικών ταινιών</t>
  </si>
  <si>
    <t>Ηχογραφήσεις και μουσικές εκδόσεις</t>
  </si>
  <si>
    <t>Δραστηριότητες προγραμματισμού και ραδιοτηλεοπτικών εκπομπών</t>
  </si>
  <si>
    <t>Programming and broadcasting activities</t>
  </si>
  <si>
    <t>Television programming and broadcasting activities</t>
  </si>
  <si>
    <t>Ραδιοφωνικές εκπομπές</t>
  </si>
  <si>
    <t>Ενσύρματες τηλεπικοινωνιακές δραστηριότητες</t>
  </si>
  <si>
    <t>Άλλες τηλεπικοινωνιακές δραστηριότητες</t>
  </si>
  <si>
    <t>Δραστηριότητες προγραμματισμού ηλεκτρονικών συστημάτων</t>
  </si>
  <si>
    <t>Δραστηριότητες προγραμματισμού ηλεκτρονικών υπολογιστών, παροχής συμβουλών και συναφείς δραστηριότητες</t>
  </si>
  <si>
    <t>Δραστηριότητες παροχής συμβουλών σχετικά με τους ηλεκτρονικούς υπολογιστές</t>
  </si>
  <si>
    <t>Υπηρεσίες διαχείρισης ηλεκτρονικών συστημάτων</t>
  </si>
  <si>
    <t>Άλλες δραστηριότητες της τεχνολογίας της πληροφορίας και δραστηριότητες υπηρεσιών ηλεκτρονικών υπολογιστών</t>
  </si>
  <si>
    <t>Δραστηριότητες υπηρεσιών πληροφορίας</t>
  </si>
  <si>
    <t>Επεξεργασία δεδομένων, καταχώρηση και συναφείς δραστηριότητες</t>
  </si>
  <si>
    <t>Δικτυακές πύλες</t>
  </si>
  <si>
    <t>Δραστηριότητες πρακτορείων ειδήσεων</t>
  </si>
  <si>
    <t>Άλλες δραστηριότητες υπηρεσιών πληροφορίας π.δ.κ.α.</t>
  </si>
  <si>
    <t>ΔΙΑΧΕΙΡΙΣΗ ΑΚΙΝΗΤΗΣ ΠΕΡΙΟΥΣΙΑΣ</t>
  </si>
  <si>
    <t>Αγοραπωλησία ιδιόκτητων ακινήτων</t>
  </si>
  <si>
    <t>Εκμίσθωση και διαχείριση ιδιόκτητων ή μισθωμένων ακινήτων</t>
  </si>
  <si>
    <t>Μεσιτικά γραφεία ακινήτων</t>
  </si>
  <si>
    <t>Διαχείριση ακίνητης περιουσίας, έναντι αμοιβής ή βάσει σύμβασης</t>
  </si>
  <si>
    <t>ΕΠΑΓΓΕΛΜΑΤΙΚΕΣ, ΕΠΙΣΤΗΜΟΝΙΚΕΣ ΚΑΙ ΤΕΧΝΙΚΕΣ ΔΡΑΣΤΗΡΙΟΤΗΤΕΣ</t>
  </si>
  <si>
    <t>Νομικές και λογιστικές δραστηριότητες</t>
  </si>
  <si>
    <t>Νομικές δραστηριότητες</t>
  </si>
  <si>
    <t>Δραστηριότητες λογιστικής, τήρησης βιβλίων και λογιστικού ελέγχου · παροχή φορολογικών συμβουλών</t>
  </si>
  <si>
    <t>Δραστηριότητες κεντρικών γραφείων· δραστηριότητες παροχής συμβουλών διαχείρισης</t>
  </si>
  <si>
    <t>Δραστηριότητες κεντρικών γραφείων</t>
  </si>
  <si>
    <t>Δραστηριότητες δημοσίων σχέσεων και επικοινωνίας</t>
  </si>
  <si>
    <t>Δραστηριότητες παροχής επιχειρηματικών συμβουλών και άλλων συμβουλών διαχείρισης</t>
  </si>
  <si>
    <t>Αρχιτεκτονικές δραστηριότητες και δραστηριότητες μηχανικών· τεχνικές δοκιμές και αναλύσεις</t>
  </si>
  <si>
    <t>Τεχνικές δοκιμές και αναλύσεις</t>
  </si>
  <si>
    <t>Δραστηριότητες αρχιτεκτόνων</t>
  </si>
  <si>
    <t>Δραστηριότητες μηχανικών και συναφείς δραστηριότητες παροχής τεχνικών συμβουλών</t>
  </si>
  <si>
    <t>Επιστημονική έρευνα και ανάπτυξη</t>
  </si>
  <si>
    <t>Έρευνα και πειραματική ανάπτυξη στη βιοτεχνολογία</t>
  </si>
  <si>
    <t>Έρευνα και πειραματική ανάπτυξη σε άλλες φυσικές επιστήμες και τη μηχανική</t>
  </si>
  <si>
    <t>Έρευνα και πειραματική ανάπτυξη στις κοινωνικές και ανθρωπιστικές επιστήμες</t>
  </si>
  <si>
    <t>Διαφήμιση και έρευνα αγοράς</t>
  </si>
  <si>
    <t>Διαφημιστικά γραφεία</t>
  </si>
  <si>
    <t>Παρουσίαση στα μέσα ενημέρωσης</t>
  </si>
  <si>
    <t>Έρευνα αγοράς και δημοσκοπήσεις</t>
  </si>
  <si>
    <t>Άλλες επαγγελματικές, επιστημονικές και τεχνικές δραστηριότητες</t>
  </si>
  <si>
    <t>Άλλες επαγγελματικές, επιστημονικές και τεχνικές δραστηριότητες π.δ.κ.α.</t>
  </si>
  <si>
    <t>Δραστηριότητες μετάφρασης και διερμηνείας</t>
  </si>
  <si>
    <t>Φωτογραφικές δραστηριότητες</t>
  </si>
  <si>
    <t>Δραστηριότητες ειδικευμένου σχεδίου</t>
  </si>
  <si>
    <t>Κτηνιατρικές δραστηριότητες</t>
  </si>
  <si>
    <t>ΔΙΟΙΚΗΤΙΚΕΣ ΚΑΙ ΥΠΟΣΤΗΡΙΚΤΙΚΕΣ ΔΡΑΣΤΗΡΙΟΤΗΤΕΣ</t>
  </si>
  <si>
    <t>Δραστηριότητες ενοικίασης και εκμίσθωσης</t>
  </si>
  <si>
    <t>Ενοικίαση και εκμίσθωση αυτοκινήτων και ελαφρών μηχανοκίνητων οχημάτων</t>
  </si>
  <si>
    <t>Renting and leasing of cars and light motor vehicles</t>
  </si>
  <si>
    <t>Ενοικίαση και εκμίσθωση φορτηγών</t>
  </si>
  <si>
    <t>Ενοικίαση και εκμίσθωση ειδών αναψυχής και αθλητικών ειδών</t>
  </si>
  <si>
    <t>Ενοικίαση βιντεοκασετών και δίσκων</t>
  </si>
  <si>
    <t>Ενοικίαση και εκμίσθωση άλλων ειδών προσωπικής ή οικιακής χρήσης</t>
  </si>
  <si>
    <t>Ενοικίαση και εκμίσθωση γεωργικών μηχανημάτων και εξοπλισμού</t>
  </si>
  <si>
    <t>Ενοικίαση και εκμίσθωση μηχανημάτων και εξοπλισμού κατασκευών και έργων πολιτικού μηχανικού</t>
  </si>
  <si>
    <t>Leasing of intellectual property and similar products, except copyrighted works</t>
  </si>
  <si>
    <t>Ενοικίαση και εκμίσθωση μηχανημάτων και εξοπλισμού γραφείου (συμπεριλαμβανομένων των ηλεκτρονικών υπολογιστών)</t>
  </si>
  <si>
    <t>Ενοικίαση και εκμίσθωση εξοπλισμού πλωτών μεταφορών</t>
  </si>
  <si>
    <t>Ενοικίαση και εκμίσθωση εξοπλισμού αεροπορικών μεταφορών</t>
  </si>
  <si>
    <t>Ενοικίαση και εκμίσθωση άλλων μηχανημάτων, ειδών εξοπλισμού και υλικών  αγαθών π.δ.κ.α.</t>
  </si>
  <si>
    <t>Εκμίσθωση πνευματικής ιδιοκτησίας και παρεμφερών προϊόντων, με εξαίρεση τα έργα με δικαιώματα πνευματικής ιδιοκτησίας</t>
  </si>
  <si>
    <t>Δραστηριότητες απασχόλησης</t>
  </si>
  <si>
    <t>Other human resources provision</t>
  </si>
  <si>
    <t>Άλλη διάθεση ανθρώπινου δυναμικού</t>
  </si>
  <si>
    <t>Δραστηριότητες γραφείων ευρέσεως προσωρινής εργασίας</t>
  </si>
  <si>
    <t>Δραστηριότητες γραφείων ευρέσεως εργασίας</t>
  </si>
  <si>
    <t>Δραστηριότητες ταξιδιωτικών πρακτορείων, γραφείων οργανωμένων ταξιδιών και υπηρεσιών κρατήσεων και συναφείς δραστηριότητες</t>
  </si>
  <si>
    <t>Travel agency, tour operator  reservation service and related activities</t>
  </si>
  <si>
    <t>Other reservation service and related activities</t>
  </si>
  <si>
    <t>Δραστηριότητες ταξιδιωτικών πρακτορείων</t>
  </si>
  <si>
    <t>Δραστηριότητες γραφείων οργανωμένων ταξιδιών</t>
  </si>
  <si>
    <t>Άλλες δραστηριότητες υπηρεσιών κρατήσεων και συναφείς δραστηριότητες</t>
  </si>
  <si>
    <t>Δραστηριότητες παροχής προστασίας και έρευνας</t>
  </si>
  <si>
    <t>Δραστηριότητες παροχής ιδιωτικής προστασίας</t>
  </si>
  <si>
    <t>Δραστηριότητες υπηρεσιών συστημάτων προστασίας</t>
  </si>
  <si>
    <t>Δραστηριότητες έρευνας</t>
  </si>
  <si>
    <t>Δραστηριότητες παροχής υπηρεσιών σε κτίρια και εξωτερικούς χώρους</t>
  </si>
  <si>
    <t>Δραστηριότητες συνδυασμού βοηθητικών υπηρεσιών</t>
  </si>
  <si>
    <t>Γενικός καθαρισμός κτιρίων</t>
  </si>
  <si>
    <t>Άλλες δραστηριότητες καθαρισμού κτιρίων και βιομηχανικού καθαρισμού</t>
  </si>
  <si>
    <t>Other cleaning activities</t>
  </si>
  <si>
    <t>Άλλες δραστηριότητες καθαρισμού</t>
  </si>
  <si>
    <t>Δραστηριότητες υπηρεσιών τοπίου</t>
  </si>
  <si>
    <t>Landscape service activities</t>
  </si>
  <si>
    <t>Διοικητικές δραστηριότητες γραφείου, γραμματειακή υποστήριξη και άλλες δραστηριότητες παροχής υποστήριξης προς τις επιχειρήσεις</t>
  </si>
  <si>
    <t>Συνδυασμένες διοικητικές δραστηριότητες γραφείου</t>
  </si>
  <si>
    <t>Αναπαραγωγή φωτοτυπιών, προετοιμασία εγγράφων και άλλες ειδικευμένες δραστηριότητες γραμματειακής υποστήριξης</t>
  </si>
  <si>
    <t>Δραστηριότητες τηλεφωνικών κέντρων</t>
  </si>
  <si>
    <t>Organisation of conventions and trade shows</t>
  </si>
  <si>
    <t>Οργάνωση συνεδρίων και εμπορικών εκθέσεων</t>
  </si>
  <si>
    <t>Δραστηριότητες γραφείων είσπραξης και γραφείων οικονομικών και εμπορικών πληροφοριών</t>
  </si>
  <si>
    <t>Δραστηριότητες συσκευασίας</t>
  </si>
  <si>
    <t>Άλλες δραστηριότητες παροχής υπηρεσιών προς τις επιχειρήσεις π.δ.κ.α.</t>
  </si>
  <si>
    <t>Other business support service activities n.e.c.</t>
  </si>
  <si>
    <t>Προσχολική εκπαίδευση</t>
  </si>
  <si>
    <t>Πρωτοβάθμια εκπαίδευση</t>
  </si>
  <si>
    <t>Γενική δευτεροβάθμια εκπαίδευση</t>
  </si>
  <si>
    <t>Τεχνική και επαγγελματική δευτεροβάθμια εκπαίδευση</t>
  </si>
  <si>
    <t>Τριτοβάθμια εκπαίδευση</t>
  </si>
  <si>
    <t>Tertiary education</t>
  </si>
  <si>
    <t>Αθλητική και ψυχαγωγική εκπαίδευση</t>
  </si>
  <si>
    <t>Πολιτιστική εκπαίδευση</t>
  </si>
  <si>
    <t>Δραστηριότητες σχολών οδηγών</t>
  </si>
  <si>
    <t>Άλλη εκπαίδευση π.δ.κ.α.</t>
  </si>
  <si>
    <t>Educational support activities</t>
  </si>
  <si>
    <t>Εκπαιδευτικές υποστηρικτικές δραστηριότητες</t>
  </si>
  <si>
    <t>ΔΡΑΣΤΗΡΙΟΤΗΤΕΣ ΣΧΕΤΙΚΕΣ ΜΕ ΤΗΝ ΑΝΘΡΩΠΙΝΗ ΥΓΕΙΑ ΚΑΙ ΤΗΝ ΚΟΙΝΩΝΙΚΗ ΜΕΡΙΜΝΑ</t>
  </si>
  <si>
    <t>Specialist medical practice activities</t>
  </si>
  <si>
    <t>Άλλες δραστηριότητες ανθρώπινης υγείας</t>
  </si>
  <si>
    <t>Δραστηριότητες άσκησης οδοντιατρικών επαγγελμάτων</t>
  </si>
  <si>
    <t>Δραστηριότητες άσκησης ειδικών ιατρικών επαγγελμάτων</t>
  </si>
  <si>
    <t>Δραστηριότητες άσκησης γενικών ιατρικών επαγγελμάτων</t>
  </si>
  <si>
    <t>Νοσοκομειακές δραστηριότητες</t>
  </si>
  <si>
    <t>Δραστηριότητες ανθρώπινης υγείας</t>
  </si>
  <si>
    <t>Δραστηριότητες βοήθειας κατ΄οίκον</t>
  </si>
  <si>
    <t>Residential nursing care activities</t>
  </si>
  <si>
    <t>Δραστηριότητες αποκλειστικού(-ής)  οσοκόμου κατ' οίκον</t>
  </si>
  <si>
    <t>Δραστηριότητες αποκλειστικού(-ής) νοσοκόμου κατ' οίκον για νοητική  υστέρηση, ψυχική υγεία και χρήση ουσιών</t>
  </si>
  <si>
    <t>Δραστηριότητες αποκλειστικού(-ής) νοσοκόμου κατ'οίκον για ηλικιωμένους και άτομα με αναπηρία</t>
  </si>
  <si>
    <t>Άλλες δραστηριότητες αποκλειστικού(-ης) νοσοκόμου κατ' οίκον</t>
  </si>
  <si>
    <t>Δραστηριότητες κοινωνικής μέριμνας χωρίς παροχή καταλύματος</t>
  </si>
  <si>
    <t>Δραστηριότητες κοινωνικής μέριμνας χωρίς παροχή καταλύματος για ηλικιωμένους και άτομα με αναπηρία</t>
  </si>
  <si>
    <t>Δραστηριότητες βρεφονηπιακών και παιδικών σταθμών</t>
  </si>
  <si>
    <t>Άλλες δραστηριότητες κοινωνικής μέριμνας χωρίς παροχή καταλύματος π.δ.κ.α.</t>
  </si>
  <si>
    <t>ΤΕΧΝΕΣ, ΔΙΑΣΚΕΔΑΣΗ ΚΑΙ ΨΥΧΑΓΩΓΙΑ</t>
  </si>
  <si>
    <t>Δημιουργικές δραστηριότητες, τέχνες και διασκέδαση</t>
  </si>
  <si>
    <t>Τέχνες του θεάματος</t>
  </si>
  <si>
    <t>Υποστηρικτικές δραστηριότητες για τις τέχνες του θεάματος</t>
  </si>
  <si>
    <t>Καλλιτεχνική δημιουργία</t>
  </si>
  <si>
    <t>Εκμετάλλευση αιθουσών θεαμάτων και συναφείς δραστηριότητες</t>
  </si>
  <si>
    <t>Δραστηριότητες βιβλιοθηκών, αρχειοφυλακείων, μουσείων και λοιπές πολιτιστικές δραστηριότητες</t>
  </si>
  <si>
    <t>Δραστηριότητες βιβλιοθηκών και αρχειοφυλακείων</t>
  </si>
  <si>
    <t>Δραστηριότητες μουσείων</t>
  </si>
  <si>
    <t>Λειτουργία ιστορικών χώρων και κτιρίων και παρόμοιων πόλων έλξης επισκεπτών</t>
  </si>
  <si>
    <t>Δραστηριότητες βοτανικών και ζωολογικών κήπων και φυσικών βιοτόπων</t>
  </si>
  <si>
    <t>Τυχερά παιχνίδια και στοιχήματα</t>
  </si>
  <si>
    <t>Αθλητικές δραστηριότητες και δραστηριότητες διασκέδασης και ψυχαγωγίας</t>
  </si>
  <si>
    <t>Άλλες δραστηριότητες διασκέδασης και ψυχαγωγίας</t>
  </si>
  <si>
    <t>Δραστηριότητες πάρκων αναψυχής και άλλων θεματικών πάρκων</t>
  </si>
  <si>
    <t>Άλλες αθλητικές δραστηριότητες</t>
  </si>
  <si>
    <t>Εγκαταστάσεις γυμναστικής</t>
  </si>
  <si>
    <t>Δραστηριότητες αθλητικών ομίλων</t>
  </si>
  <si>
    <t>Εκμετάλλευση αθλητικών εγκαταστάσεων</t>
  </si>
  <si>
    <t>ΑΛΛΕΣ ΔΡΑΣΤΗΡΙΟΤΗΤΕΣ ΠΑΡΟΧΗΣ  ΠΗΡΕΣΙΩΝ</t>
  </si>
  <si>
    <t>Δραστηριότητες άλλων οργανώσεων π.δ.κ.α.</t>
  </si>
  <si>
    <t>Δραστηριότητες πολιτικών οργανώσεων</t>
  </si>
  <si>
    <t>Δραστηριότητες θρησκευτικών οργανώσεων</t>
  </si>
  <si>
    <t>Δραστηριότητες συνδικαλιστικών οργανώσεων</t>
  </si>
  <si>
    <t>Δραστηριότητες επαγγελματικών οργανώσεων</t>
  </si>
  <si>
    <t>Δραστηριότητες επιχειρηματικών και εργοδοτικών οργανώσεων</t>
  </si>
  <si>
    <t>Δραστηριότητες οργανώσεων</t>
  </si>
  <si>
    <t>Επισκευή ηλεκτρονικών υπολογιστών και ειδών ατομικής η οικιακής χρήσης</t>
  </si>
  <si>
    <t>Επισκευή ηλεκτρονικών υπολογιστών και περιφερειακού εξοπλισμού</t>
  </si>
  <si>
    <t>Επισκευή άλλων ειδών προσωπικής καιοικιακής χρήσης</t>
  </si>
  <si>
    <t>Επισκευή ρολογιών και κοσμημάτων</t>
  </si>
  <si>
    <t>Επισκευή επίπλων και ειδών οικιακής επίπλωσης</t>
  </si>
  <si>
    <t>Επιδιόρθωση υποδημάτων και δερμάτινων ειδών</t>
  </si>
  <si>
    <t>Επισκευή συσκευών οικιακής χρήσης και εξοπλισμού σπιτιού και κήπου</t>
  </si>
  <si>
    <t>Επισκευή ηλεκτρονικών ειδών ευρείας κατανάλωσης</t>
  </si>
  <si>
    <t>Άλλες δραστηριότητες παροχής προσωπικών υπηρεσιών</t>
  </si>
  <si>
    <t>Other personal service activities</t>
  </si>
  <si>
    <t>Other personal service activities n.e.c.</t>
  </si>
  <si>
    <t>Πλύσιμο και (στεγνό) καθάρισμα κλωστοϋφαντουργικών και γούνινων προϊόντων</t>
  </si>
  <si>
    <t>Δραστηριότητες κομμωτηρίων, κουρείων και κέντρων αισθητικής</t>
  </si>
  <si>
    <t>Δραστηριότητες γραφείων κηδειών και συναφείς δραστηριότητες</t>
  </si>
  <si>
    <t>Δραστηριότητες σχετικές με τη φυσική ευεξία</t>
  </si>
  <si>
    <t>Άλλες δραστηριότητες παροχής προσωπικών  υπηρεσιών π.δ.κ.α.</t>
  </si>
  <si>
    <t>ΔΡΑΣΤΗΡΙΟΤΗΤΕΣ ΝΟΙΚΟΚΥΡΙΩΝ ΩΣ ΕΡΓΟΔΟΤΩΝ·  ΜΗ ΔΙΑΦΟΡΟΠΟΙΗΜΕΝΕΣ ΔΡΑΣΤΗΡΙΟΤΗΤΕΣ ΝΟΙΚΟΚΥΡΙΩΝ, ΠΟΥ ΑΦΟΡΟΥΝ ΤΗΝ ΠΑΡΑΓΩΓΗ ΑΓΑΘΩΝ ΚΑΙ ΥΠΗΡΕΣΙΩΝ ΓΙΑ ΙΔΙΑ ΧΡΗΣΗ</t>
  </si>
  <si>
    <t>Δραστηριότητες νοικοκυριών ως εργοδοτών οικιακού προσωπικού</t>
  </si>
  <si>
    <t>7=5-6</t>
  </si>
  <si>
    <t>6</t>
  </si>
  <si>
    <t>3</t>
  </si>
  <si>
    <t>2</t>
  </si>
  <si>
    <t>1</t>
  </si>
  <si>
    <t>4</t>
  </si>
  <si>
    <t>5=1-(2+3+4)</t>
  </si>
  <si>
    <t>8</t>
  </si>
  <si>
    <t>9</t>
  </si>
  <si>
    <t>11</t>
  </si>
  <si>
    <t>10=7-8-9</t>
  </si>
  <si>
    <t>Income from trading activities</t>
  </si>
  <si>
    <t>Αστικές και προαστιακές χερσαίες μεταφορές επιβατών</t>
  </si>
  <si>
    <t>Εκμετάλλευση ταξί</t>
  </si>
  <si>
    <t>Urban and suburban passenger land transport</t>
  </si>
  <si>
    <t>Άλλες χερσαίες μεταφορές επιβατών π.δ.κ.α.</t>
  </si>
  <si>
    <t>Οδικές μεταφορές εμπορευμάτων</t>
  </si>
  <si>
    <t>Υπηρεσίες μετακόμισης</t>
  </si>
  <si>
    <t>Θαλάσσιες και ακτοπλοϊκές μεταφορές επιβατών</t>
  </si>
  <si>
    <t>Θαλάσσιες και ακτοπλοϊκές μεταφορές εμπορευμάτων</t>
  </si>
  <si>
    <t xml:space="preserve">ΙΔΙΩΤΙΚΟΣ ΤΟΜΕΑΣ </t>
  </si>
  <si>
    <t xml:space="preserve">PRIVATE SECTOR </t>
  </si>
  <si>
    <t xml:space="preserve">Τα στοιχεία αφορούν τον ιδιωτικό τομέα και προκύπτουν από την ετήσια Έρευνα Υπηρεσιών και Μεταφορών. Πρόκειται για δειγματοληπτική έρευνα που απευθύνεται στις επιχειρήσεις. </t>
  </si>
  <si>
    <t xml:space="preserve">The data concern the private sector and they are derived from the annual Services and Transport Survey, which is a sample survey addressed to enterprises. </t>
  </si>
  <si>
    <t>Income from rents</t>
  </si>
  <si>
    <t>Income from commission</t>
  </si>
  <si>
    <t>Εργαζόμενοι ιδιοκτήτες</t>
  </si>
  <si>
    <t>Καλύπτονται όλες οι δραστηριότητες  που εμπίπτουν στους τομείς H, I, J, L, M, N, P, Q, R, S και T97 της Στατιστικής Ταξινόμησης Οικονομικών Δραστηριοτήτων, NACE Αναθ. 2, της ΕΕ. Συγκεκριμένα καλύπτονται οι τομείς: (α) μεταφορά και αποθήκευση, (β) υπηρεσίες παροχής καταλύματος και υπηρεσίες εστίασης, (γ) ενημέρωση και επικοινωνία, (δ) διαχείριση ακίνητης περιουσίας, (ε) επαγγελματικές, επιστημονικές  και  τεχνικές  δραστηριότητες,  (στ) διοικητικές και υποστηρικτικές δραστηριότητες, (ζ) εκπαίδευση, (η) δραστηριότητες σχετικές με την ανθρώπινη υγεία και την κοινωνική μέριμνα, (θ) τέχνες, διασκέδαση και ψυχαγωγία, (ι) άλλες δραστηριότητες παροχής υπηρεσιών και (ια) δραστηριότητες νοικοκυριών ως εργοδοτών.</t>
  </si>
  <si>
    <t>Working    proprietors</t>
  </si>
  <si>
    <t>Computers and software</t>
  </si>
  <si>
    <t>Συνεισφορές εργοδότη στα διάφορα ταμεία 
Employers' contribution to various funds</t>
  </si>
  <si>
    <t>Income from industrial activities</t>
  </si>
  <si>
    <t>Income from construction activities</t>
  </si>
  <si>
    <r>
      <t>All activities classified under the sections H, I, J, L, M, N, P, Q, R, S and T97 of the Statistical Classification of Economic Activities, NACE Rev. 2, of the EU</t>
    </r>
    <r>
      <rPr>
        <b/>
        <sz val="10"/>
        <rFont val="Arial"/>
        <family val="2"/>
        <charset val="161"/>
      </rPr>
      <t xml:space="preserve"> </t>
    </r>
    <r>
      <rPr>
        <sz val="10"/>
        <rFont val="Arial"/>
        <family val="2"/>
        <charset val="161"/>
      </rPr>
      <t>are being covered.  They are distinguished into:</t>
    </r>
    <r>
      <rPr>
        <b/>
        <sz val="10"/>
        <rFont val="Arial"/>
        <family val="2"/>
        <charset val="161"/>
      </rPr>
      <t xml:space="preserve"> </t>
    </r>
    <r>
      <rPr>
        <sz val="10"/>
        <rFont val="Arial"/>
        <family val="2"/>
        <charset val="161"/>
      </rPr>
      <t>(a) transportation and storage, (b) accomodation and food service activities, (c) information and communication, (d) real estate activities, (e) professional, scientific and technical activities, (f) administrative and support service activities, (g) education, (h) human health and social work activities, (i) arts, entertainment and recreation, (j) other service activities and (k) activities of households as employers.</t>
    </r>
  </si>
  <si>
    <r>
      <rPr>
        <b/>
        <sz val="10"/>
        <rFont val="Arial"/>
        <family val="2"/>
        <charset val="161"/>
      </rPr>
      <t xml:space="preserve">Αξία παραγωγής: </t>
    </r>
    <r>
      <rPr>
        <sz val="10"/>
        <rFont val="Arial"/>
        <family val="2"/>
        <charset val="161"/>
      </rPr>
      <t>η αξία των παραχθέντων υπηρεσιών και αγαθών, του ακαθάριστου κέρδους των εμπορευμάτων που μεταπωλήθηκαν όπως ακριβώς αγοράστηκαν, άλλων λειτουργικών εσόδων και τυχόν μεταβολών στην αξία των αποθεμάτων των ημιτελών προϊόντων στο τέλος του έτους.</t>
    </r>
  </si>
  <si>
    <r>
      <rPr>
        <b/>
        <sz val="10"/>
        <rFont val="Arial"/>
        <family val="2"/>
        <charset val="161"/>
      </rPr>
      <t>Production value:</t>
    </r>
    <r>
      <rPr>
        <sz val="10"/>
        <rFont val="Arial"/>
        <family val="2"/>
        <charset val="161"/>
      </rPr>
      <t xml:space="preserve"> the value of services and goods produced, net receipts from the sale of goods sold in the same condition as purchased, other operating income and changes in the value of work-in-progress at the end of the year.</t>
    </r>
  </si>
  <si>
    <r>
      <rPr>
        <b/>
        <sz val="10"/>
        <rFont val="Arial"/>
        <family val="2"/>
        <charset val="161"/>
      </rPr>
      <t>Προστιθέμενη αξία σε τιμές συντελεστών παραγωγής:</t>
    </r>
    <r>
      <rPr>
        <sz val="10"/>
        <rFont val="Arial"/>
        <family val="2"/>
        <charset val="161"/>
      </rPr>
      <t xml:space="preserve"> προκύπτει αφού αφαιρεθούν από την προστιθέμενη αξία οι έμμεσοι φόροι. Περιλαμβάνει το εργατικό κόστος, τις αποσβέσεις και το λειτουργικό πλεόνασμα.</t>
    </r>
  </si>
  <si>
    <r>
      <rPr>
        <b/>
        <sz val="10"/>
        <rFont val="Arial"/>
        <family val="2"/>
        <charset val="161"/>
      </rPr>
      <t>Value added at factor cost:</t>
    </r>
    <r>
      <rPr>
        <sz val="10"/>
        <rFont val="Arial"/>
        <family val="2"/>
        <charset val="161"/>
      </rPr>
      <t xml:space="preserve"> is derived by deducting from value added indirect taxes. It comprises of labour costs, depreciation and operating surplus.</t>
    </r>
  </si>
  <si>
    <r>
      <rPr>
        <b/>
        <sz val="10"/>
        <rFont val="Arial"/>
        <family val="2"/>
        <charset val="161"/>
      </rPr>
      <t>Μισθοί και ημερομίσθια:</t>
    </r>
    <r>
      <rPr>
        <sz val="10"/>
        <rFont val="Arial"/>
        <family val="2"/>
        <charset val="161"/>
      </rPr>
      <t xml:space="preserve"> περιλαμβάνουν τους κανονικούς μισθούς, 13ο και 14ο μισθό, την αμοιβή από υπερωρίες, άλλα ωφελήματα, την αξία πληρωμών σε είδος, το τιμαριθμικό επίδομα κλπ. Οι πληρωμές δίδονται ακαθάριστες, δηλαδή πριν αφαιρεθούν από αυτές ο φόρος εισοδήματος, οι κοινωνικές ασφαλίσεις και οι συνεισφορές σε άλλα ταμεία. Οι μισθοί περιλαμβάνουν επίσης τους υποτιθέμενους μισθούς για μέλη της οικογένειας που εργάζονται αμισθί στην επιχείρηση, εργαζόμενους ιδιοκτήτες και συνεταίρους.</t>
    </r>
  </si>
  <si>
    <r>
      <rPr>
        <b/>
        <sz val="10"/>
        <rFont val="Arial"/>
        <family val="2"/>
        <charset val="161"/>
      </rPr>
      <t>Wages and salaries:</t>
    </r>
    <r>
      <rPr>
        <sz val="10"/>
        <rFont val="Arial"/>
        <family val="2"/>
        <charset val="161"/>
      </rPr>
      <t xml:space="preserve"> include normal wages and salaries, 13th and 14th salaries, overtime earnings, bonuses, value of payments in kind, cost of living allowances etc. The payments are given gross i.e. before any deductions for income tax, social insurance and other contributions to other funds have been made. They also include imputed wages for unpaid family workers, working proprietors and partners.</t>
    </r>
  </si>
  <si>
    <r>
      <rPr>
        <b/>
        <sz val="10"/>
        <rFont val="Arial"/>
        <family val="2"/>
        <charset val="161"/>
      </rPr>
      <t xml:space="preserve">Συνεισφορές των εργοδοτών σε διάφορα ταμεία: </t>
    </r>
    <r>
      <rPr>
        <sz val="10"/>
        <rFont val="Arial"/>
        <family val="2"/>
        <charset val="161"/>
      </rPr>
      <t>περιλαμβάνουν τις κοινωνικές ασφαλίσεις, τα ταμεία προνοίας, συντάξεως, ιατρικής περίθαλψης και άλλα ταμεία.</t>
    </r>
  </si>
  <si>
    <r>
      <rPr>
        <b/>
        <sz val="10"/>
        <rFont val="Arial"/>
        <family val="2"/>
        <charset val="161"/>
      </rPr>
      <t>Employer’s contribution</t>
    </r>
    <r>
      <rPr>
        <sz val="10"/>
        <rFont val="Arial"/>
        <family val="2"/>
        <charset val="161"/>
      </rPr>
      <t xml:space="preserve"> </t>
    </r>
    <r>
      <rPr>
        <b/>
        <sz val="10"/>
        <rFont val="Arial"/>
        <family val="2"/>
        <charset val="161"/>
      </rPr>
      <t xml:space="preserve">to various funds: </t>
    </r>
    <r>
      <rPr>
        <sz val="10"/>
        <rFont val="Arial"/>
        <family val="2"/>
        <charset val="161"/>
      </rPr>
      <t>include social insurance, provident and pension funds, medical and other funds.</t>
    </r>
  </si>
  <si>
    <r>
      <rPr>
        <b/>
        <sz val="10"/>
        <rFont val="Arial"/>
        <family val="2"/>
        <charset val="161"/>
      </rPr>
      <t>Αποσβέσεις:</t>
    </r>
    <r>
      <rPr>
        <sz val="10"/>
        <rFont val="Arial"/>
        <family val="2"/>
        <charset val="161"/>
      </rPr>
      <t xml:space="preserve"> η υπολογισμένη αξία της φθοράς του κεφαλαιουχικού εξοπλισμού, όπως κτιρίων, μηχανημάτων, μεταφορικών μέσων, επίπλων κλπ.  Είναι βασισμένη πάνω στην έννοια της λογιστικής απόσβεσης και όχι της οικονομικής.</t>
    </r>
  </si>
  <si>
    <r>
      <rPr>
        <b/>
        <sz val="10"/>
        <rFont val="Arial"/>
        <family val="2"/>
        <charset val="161"/>
      </rPr>
      <t xml:space="preserve">Depreciation: </t>
    </r>
    <r>
      <rPr>
        <sz val="10"/>
        <rFont val="Arial"/>
        <family val="2"/>
        <charset val="161"/>
      </rPr>
      <t>the estimated value of wear and tear of existing assets such as buildings, machinery, vehicles and furniture, etc.  It is based on an accounting depreciation concept and not on an economic one.</t>
    </r>
  </si>
  <si>
    <r>
      <rPr>
        <b/>
        <sz val="10"/>
        <rFont val="Arial"/>
        <family val="2"/>
        <charset val="161"/>
      </rPr>
      <t>Αποθέματα:</t>
    </r>
    <r>
      <rPr>
        <sz val="10"/>
        <rFont val="Arial"/>
        <family val="2"/>
        <charset val="161"/>
      </rPr>
      <t xml:space="preserve"> αναφέρονται στα αποθέματα στην αρχή και στο τέλος του έτους αναφοράς. Η αξία τους βασίζεται στη μέση τιμή αγοράς κατά τη διάρκεια του έτους.</t>
    </r>
  </si>
  <si>
    <r>
      <rPr>
        <b/>
        <sz val="10"/>
        <rFont val="Arial"/>
        <family val="2"/>
        <charset val="161"/>
      </rPr>
      <t>Stocks:</t>
    </r>
    <r>
      <rPr>
        <sz val="10"/>
        <rFont val="Arial"/>
        <family val="2"/>
        <charset val="161"/>
      </rPr>
      <t xml:space="preserve"> refer to stocks held at the beginning and end of the reference year valued at average purchase prices during the year.</t>
    </r>
  </si>
  <si>
    <r>
      <rPr>
        <b/>
        <sz val="10"/>
        <rFont val="Arial"/>
        <family val="2"/>
        <charset val="161"/>
      </rPr>
      <t>Indirect taxes:</t>
    </r>
    <r>
      <rPr>
        <sz val="10"/>
        <rFont val="Arial"/>
        <family val="2"/>
        <charset val="161"/>
      </rPr>
      <t xml:space="preserve"> refer to motor vehicle licences, professional and municipality taxes, fees for business licences, stamp duties and other indirect taxes.</t>
    </r>
  </si>
  <si>
    <r>
      <rPr>
        <b/>
        <sz val="10"/>
        <rFont val="Arial"/>
        <family val="2"/>
        <charset val="161"/>
      </rPr>
      <t xml:space="preserve">Τόκοι: </t>
    </r>
    <r>
      <rPr>
        <sz val="10"/>
        <rFont val="Arial"/>
        <family val="2"/>
        <charset val="161"/>
      </rPr>
      <t>αναφέρονται στα ποσά που πληρώθηκαν ως τόκος για δάνεια που συνήψε η επιχείρηση</t>
    </r>
    <r>
      <rPr>
        <sz val="10"/>
        <color indexed="8"/>
        <rFont val="Arial"/>
        <family val="2"/>
        <charset val="161"/>
      </rPr>
      <t>.</t>
    </r>
  </si>
  <si>
    <r>
      <rPr>
        <b/>
        <sz val="10"/>
        <rFont val="Arial"/>
        <family val="2"/>
        <charset val="161"/>
      </rPr>
      <t>Interest:</t>
    </r>
    <r>
      <rPr>
        <sz val="10"/>
        <rFont val="Arial"/>
        <family val="2"/>
        <charset val="161"/>
      </rPr>
      <t xml:space="preserve"> refers to the amount paid as interest for capital borrowed by the enterprise.</t>
    </r>
  </si>
  <si>
    <t>Κώδικας 
NACE Aναθ. 2</t>
  </si>
  <si>
    <t>NACE Rev. 2 
Code</t>
  </si>
  <si>
    <t xml:space="preserve">
Αριθμός επιχειρήσεων</t>
  </si>
  <si>
    <t xml:space="preserve">
Αξία παραγωγής</t>
  </si>
  <si>
    <t xml:space="preserve">
Κώδικας 
NACE Aναθ. 2</t>
  </si>
  <si>
    <t xml:space="preserve">
Αξία 
παραγωγής</t>
  </si>
  <si>
    <t xml:space="preserve">
Έξοδα παραγωγής</t>
  </si>
  <si>
    <t xml:space="preserve">
Διοικητικά
 έξοδα</t>
  </si>
  <si>
    <t xml:space="preserve">
Ενοίκια που πληρώθηκαν</t>
  </si>
  <si>
    <t xml:space="preserve">
Προστιθέμενη
αξία </t>
  </si>
  <si>
    <t xml:space="preserve">
Προστιθέμενη αξία σε τιμές συντελεστών</t>
  </si>
  <si>
    <t xml:space="preserve">
Εργατικό κόστος</t>
  </si>
  <si>
    <t xml:space="preserve">
Αποσβέσεις</t>
  </si>
  <si>
    <t xml:space="preserve">
Λειτουργικό πλεόνασμα</t>
  </si>
  <si>
    <t xml:space="preserve">
Έμμεσοι 
φόροι
</t>
  </si>
  <si>
    <t xml:space="preserve">
Production 
value</t>
  </si>
  <si>
    <t xml:space="preserve">
Production expenses</t>
  </si>
  <si>
    <t xml:space="preserve">
Administrative
 expenses</t>
  </si>
  <si>
    <t xml:space="preserve">
Value 
added </t>
  </si>
  <si>
    <t xml:space="preserve">
Indirect 
taxes </t>
  </si>
  <si>
    <t xml:space="preserve">
Value added at factor cost</t>
  </si>
  <si>
    <t xml:space="preserve">
Depreciation</t>
  </si>
  <si>
    <t xml:space="preserve">
Operating
surplus</t>
  </si>
  <si>
    <t xml:space="preserve">
Interest 
paid
</t>
  </si>
  <si>
    <t xml:space="preserve">
Rent
 paid</t>
  </si>
  <si>
    <t xml:space="preserve">
Labour 
cost</t>
  </si>
  <si>
    <t xml:space="preserve">
Πληρωθέντες τόκοι </t>
  </si>
  <si>
    <t>Value 
added</t>
  </si>
  <si>
    <t xml:space="preserve">
Έσοδα από
παροχή
υπηρεσιών</t>
  </si>
  <si>
    <t xml:space="preserve">
Έσοδα από δραστηριότητες εμπορίου</t>
  </si>
  <si>
    <t xml:space="preserve">
Έσοδα από βιομηχανικές δραστηριότητες</t>
  </si>
  <si>
    <t xml:space="preserve">
Έσοδα από  κατασκευαστικές  δραστηριότητες</t>
  </si>
  <si>
    <t xml:space="preserve">
Έσοδα από  ενοίκια</t>
  </si>
  <si>
    <t xml:space="preserve">
Έσοδα από προμήθειες</t>
  </si>
  <si>
    <t xml:space="preserve">
Ολική αξία
πωλήσεων</t>
  </si>
  <si>
    <t xml:space="preserve">
Αλλαγή αποθεμάτων </t>
  </si>
  <si>
    <t xml:space="preserve">
Άλλα λειτουργικά
 έσοδα</t>
  </si>
  <si>
    <t xml:space="preserve">
Αξία προϊόντων που αγοράστηκαν
για μεταπώληση (-)</t>
  </si>
  <si>
    <t>9102 + 9103</t>
  </si>
  <si>
    <t xml:space="preserve">
Ακαθάριστες πάγιες     κεφαλαιουχικές  επενδύσεις</t>
  </si>
  <si>
    <t>Services and Transport Survey Results</t>
  </si>
  <si>
    <t>Αποτελέσματα Έρευνας Υπηρεσιών και Μεταφορών</t>
  </si>
  <si>
    <t xml:space="preserve">
Προστιθέμενη 
αξία </t>
  </si>
  <si>
    <t xml:space="preserve">
Κτίρια</t>
  </si>
  <si>
    <t xml:space="preserve">
Μεταφορικά
μέσα</t>
  </si>
  <si>
    <t xml:space="preserve">
Έπιπλα </t>
  </si>
  <si>
    <t xml:space="preserve">
Μηχανήματα, εξοπλισμός και άυλα αγαθά</t>
  </si>
  <si>
    <t xml:space="preserve">
Σύνολο</t>
  </si>
  <si>
    <t xml:space="preserve">
Αριθμός απασχοληθέντων</t>
  </si>
  <si>
    <t>Number of persons
engaged</t>
  </si>
  <si>
    <t xml:space="preserve">Production 
value                                                                                                          </t>
  </si>
  <si>
    <t>Gross fixed
capital
formation</t>
  </si>
  <si>
    <t>Σύμφωνα με τον περί Επίσημων Στατιστικών Νόμο του 2021 (Ν.25(Ι)/2021), όλα τα στοιχεία που συλλέγονται θεωρούνται εμπιστευτικά και χρησιμοποιούνται αποκλειστικά για σκοπούς στατιστικής. Καμιά πληροφορία που αφορά συγκεκριμένη επιχείρηση ή πρόσωπα δημοσιεύεται ή αποκαλύπτεται σε οποιονδήποτε.</t>
  </si>
  <si>
    <t>In compliance with the Official Statistics Law, No. 25(I) of 2021, all data collected are treated as confidential and used solely for statistical purposes. No data for individual firms or persons are published or disclosed to anyone.</t>
  </si>
  <si>
    <t xml:space="preserve">(1) Τα στοιχεία για τον τομέα L δεν περιλαμβάνουν τα τεκμαρτά και πληρωθέντα ενοίκια ιδιόκτητων ακινήτων. </t>
  </si>
  <si>
    <t>(1) Data for section L do not include imputed and paid rents of own real estates.</t>
  </si>
  <si>
    <t>(1) Τα στοιχεία για τον τομέα L δεν περιλαμβάνουν τις κεφαλαιουχικές επενδύσεις σε ιδιόκτητα ακίνητα.</t>
  </si>
  <si>
    <t>(1) Data for section L do not include capital expenditure on own real estates.</t>
  </si>
  <si>
    <t xml:space="preserve">
Η/Υ και λογισμικά προγράμματα</t>
  </si>
  <si>
    <t>Κώδικας 
NACE Aναθ. 2
NACE Rev. 2 
Code</t>
  </si>
  <si>
    <t xml:space="preserve">
NACE Rev. 2 
Code</t>
  </si>
  <si>
    <t>7711 + 7712</t>
  </si>
  <si>
    <t>5530 + 5590</t>
  </si>
  <si>
    <r>
      <rPr>
        <b/>
        <sz val="10"/>
        <rFont val="Arial"/>
        <family val="2"/>
        <charset val="161"/>
      </rPr>
      <t>Απασχόληση:</t>
    </r>
    <r>
      <rPr>
        <sz val="10"/>
        <rFont val="Arial"/>
        <family val="2"/>
        <charset val="161"/>
      </rPr>
      <t xml:space="preserve"> ο μέσος όρος του συνολικού αριθμού μισθωτών και αυτοεργοδοτουμένων κατά τη διάρκεια του έτους, σε ισοδυναμία πλήρους απασχόλησης.  </t>
    </r>
  </si>
  <si>
    <r>
      <rPr>
        <b/>
        <sz val="10"/>
        <rFont val="Arial"/>
        <family val="2"/>
        <charset val="161"/>
      </rPr>
      <t>Employment:</t>
    </r>
    <r>
      <rPr>
        <sz val="10"/>
        <rFont val="Arial"/>
        <family val="2"/>
        <charset val="161"/>
      </rPr>
      <t xml:space="preserve"> refers to the average number of employees and self-employed persons during the year, in full time equivalent terms.  </t>
    </r>
  </si>
  <si>
    <r>
      <rPr>
        <b/>
        <sz val="10"/>
        <rFont val="Arial"/>
        <family val="2"/>
        <charset val="161"/>
      </rPr>
      <t>Επιχείρηση:</t>
    </r>
    <r>
      <rPr>
        <sz val="10"/>
        <rFont val="Arial"/>
        <family val="2"/>
        <charset val="161"/>
      </rPr>
      <t xml:space="preserve"> αποτελείται από τον μικρότερο συνδυασμό νομικών μονάδων που απαρτίζει μια οργανωτική μονάδα παραγωγής αγαθών και υπηρεσιών η οποία διαθέτει ορισμένο βαθμό αυτονομίας σε επίπεδο λήψης αποφάσεων, κυρίως όσον αφορά τη διάθεση των τρεχόντων πόρων της. Μια επιχείρηση μπορεί να ασκεί μία ή περισσότερες δραστηριότητες σε έναν ή περισσότερους τόπους. Μια επιχείρηση μπορεί να αποτελείται από μία μόνο νομική μονάδα. Οι νομικές μονάδες είναι είτε νομικά πρόσωπα, των οποίων η ύπαρξη αναγνωρίζεται από το νόμο (εταιρείες), είτε φυσικά πρόσωπα, που ασκούν μια οικονομική δραστηριότητα ως ελεύθεροι επαγγελματίες.</t>
    </r>
  </si>
  <si>
    <r>
      <rPr>
        <b/>
        <sz val="10"/>
        <rFont val="Arial"/>
        <family val="2"/>
        <charset val="161"/>
      </rPr>
      <t>Enterprise:</t>
    </r>
    <r>
      <rPr>
        <sz val="10"/>
        <rFont val="Arial"/>
        <family val="2"/>
        <charset val="161"/>
      </rPr>
      <t xml:space="preserve"> the enterprise is the smallest combination of legal units that is an organizational unit producing goods or services, which benefits from a certain degree of autonomy in decision-making, especially for the allocation of its current resources. An enterprise carries out one or more activities at one or more locations. An enterprise may be a sole legal unit. Legal units include legal persons whose existence is recognized by law (companies), or natural persons who are engaged in an economic activity in their own right.</t>
    </r>
  </si>
  <si>
    <r>
      <rPr>
        <b/>
        <sz val="10"/>
        <rFont val="Arial"/>
        <family val="2"/>
        <charset val="161"/>
      </rPr>
      <t xml:space="preserve">Προστιθέμενη αξία: </t>
    </r>
    <r>
      <rPr>
        <sz val="10"/>
        <rFont val="Arial"/>
        <family val="2"/>
        <charset val="161"/>
      </rPr>
      <t>προκύπτει αφού αφαιρεθούν από την αξία παραγωγής</t>
    </r>
    <r>
      <rPr>
        <b/>
        <sz val="10"/>
        <rFont val="Arial"/>
        <family val="2"/>
        <charset val="161"/>
      </rPr>
      <t xml:space="preserve"> </t>
    </r>
    <r>
      <rPr>
        <sz val="10"/>
        <rFont val="Arial"/>
        <family val="2"/>
        <charset val="161"/>
      </rPr>
      <t>τα έξοδα παραγωγής, τα διοικητικά έξοδα και τα ενοίκια που πληρώθηκαν για κτίρια και μηχανήματα.</t>
    </r>
  </si>
  <si>
    <r>
      <rPr>
        <b/>
        <sz val="10"/>
        <rFont val="Arial"/>
        <family val="2"/>
        <charset val="161"/>
      </rPr>
      <t xml:space="preserve">Value added: </t>
    </r>
    <r>
      <rPr>
        <sz val="10"/>
        <rFont val="Arial"/>
        <family val="2"/>
        <charset val="161"/>
      </rPr>
      <t>is derived by deducting from the production value the production expenses, the administrative expenses and rents paid for buildings and machinery.</t>
    </r>
  </si>
  <si>
    <r>
      <rPr>
        <b/>
        <sz val="10"/>
        <rFont val="Arial"/>
        <family val="2"/>
        <charset val="161"/>
      </rPr>
      <t>Ακαθάριστες πάγιες κεφαλαιουχικές επενδύσεις:</t>
    </r>
    <r>
      <rPr>
        <sz val="10"/>
        <rFont val="Arial"/>
        <family val="2"/>
        <charset val="161"/>
      </rPr>
      <t xml:space="preserve"> αναφέρονται στις κεφαλαιουχικές δαπάνες εξαιρουμένης της γης αφού αφαιρεθεί η αξία των πωλήσεων αντίστοιχου κεφαλαιουχικού εξοπλισμού. Το κόστος κεφαλαιουχικού εξοπλισμού που παράγεται για ιδία χρήση και οι προσθήκες ή μετατροπές περιλαμβάνονται στις πάγιες κεφαλαιουχικές επενδύσεις. Η αξία πάγιων κεφαλαίων περιλαμβάνει το ολικό κόστος, δηλαδή την τιμή παράδοσης συν το κόστος εγκατάστασης.</t>
    </r>
  </si>
  <si>
    <r>
      <rPr>
        <b/>
        <sz val="10"/>
        <rFont val="Arial"/>
        <family val="2"/>
        <charset val="161"/>
      </rPr>
      <t>Gross fixed capital formation:</t>
    </r>
    <r>
      <rPr>
        <sz val="10"/>
        <rFont val="Arial"/>
        <family val="2"/>
        <charset val="161"/>
      </rPr>
      <t xml:space="preserve"> refers to the expenditure on fixed assets excluding land, less the value of sales of similar fixed assets. The cost of any assets produced for own use and of any major additions and alterations to existing fixed assets are included. Fixed assets acquired from others were valued at the full cost incurred, i.e. at the delivery prices plus installation costs.</t>
    </r>
  </si>
  <si>
    <r>
      <rPr>
        <b/>
        <sz val="10"/>
        <rFont val="Arial"/>
        <family val="2"/>
        <charset val="161"/>
      </rPr>
      <t xml:space="preserve">Έμμεσοι φόροι: </t>
    </r>
    <r>
      <rPr>
        <sz val="10"/>
        <rFont val="Arial"/>
        <family val="2"/>
        <charset val="161"/>
      </rPr>
      <t>περιλαμβάνουν τις άδειες οχημάτων, τους επαγγελματικούς και δημοτικούς φόρους, τις άδειες λειτουργίας των επιχειρήσεων, τα χαρτόσημα και άλλους έμμεσους φόρους.</t>
    </r>
  </si>
  <si>
    <t>ΑΝΑΛΥΤΙΚΟΙ ΠΙΝΑΚΕΣ ΓΙΑ ΤΟ 2023</t>
  </si>
  <si>
    <t>DETAILED TABLES FOR 2023</t>
  </si>
  <si>
    <t>ΕΡΕΥΝΑ ΥΠΗΡΕΣΙΩΝ ΚΑΙ ΜΕΤΑΦΟΡΩΝ 2023</t>
  </si>
  <si>
    <t>SERVICES AND TRANSPORT SURVEY 2023</t>
  </si>
  <si>
    <t>Αριθμός επιχειρήσεων, απασχόληση, αξία παραγωγής, προστιθέμενη αξία και ακαθάριστες πάγιες κεφαλαιουχικές επενδύσεις κατά οικονομική δραστηριότητα, 2023</t>
  </si>
  <si>
    <t>Απασχόληση και εργατικό κόστος κατά κατηγορία εργαζομένων και οικονομική δραστηριότητα, 2023</t>
  </si>
  <si>
    <t>Αξία πωλήσεων και αξία παραγωγής κατά οικονομική δραστηριότητα, 2023</t>
  </si>
  <si>
    <t>Αξία παραγωγής, ενδιάμεση ανάλωση, προστιθέμενη αξία, εργατικό κόστος και τόκοι που πληρώθηκαν για δάνεια κατά οικονομική δραστηριότητα, 2023</t>
  </si>
  <si>
    <t>Ακαθάριστες πάγιες κεφαλαιουχικές επενδύσεις κατά κατηγορία και οικονομική δραστηριότητα, 2023</t>
  </si>
  <si>
    <t>Number of enterprises, employment, production value, value added and gross fixed capital formation by economic activity, 2023</t>
  </si>
  <si>
    <t>Employment and labour costs by occupational category and economic activity, 2023</t>
  </si>
  <si>
    <t>Turnover and production value by economic activity, 2023</t>
  </si>
  <si>
    <t>Production value, intermediate inputs, value added, labour costs and interest paid on loans by economic activity, 2023</t>
  </si>
  <si>
    <t>Gross fixed capital formation by type and economic activity, 2023</t>
  </si>
  <si>
    <t>COPYRIGHT ©: 2025 ΚΥΠΡΙΑΚΗ ΔΗΜΟΚΡΑΤΙΑ, ΣΤΑΤΙΣΤΙΚΗ ΥΠΗΡΕΣΙΑ/REPUBLIC OF CYPRUS, STATISTICAL SERVICE</t>
  </si>
  <si>
    <t>ΠINAKAΣ   2:  ΑΠΑΣΧΟΛΗΣΗ ΚΑΙ ΕΡΓΑΤΙΚΟ ΚΟΣΤΟΣ ΚΑΤΑ ΚΑΤΗΓΟΡΙΑ ΕΡΓΑΖΟΜΕΝΩΝ ΚΑΙ 
                          ΟΙΚΟΝΟΜΙΚΗ ΔΡΑΣΤΗΡΙΟΤΗΤΑ, 2023</t>
  </si>
  <si>
    <t>TABLE       2:  EMPLOYMENT AND LABOUR COSTS BY OCCUPATIONAL CATEGORY AND 
                          ECONOMIC ACTIVITY, 2023</t>
  </si>
  <si>
    <t>ΠINAKAΣ   3:  ΑΞΙΑ ΠΩΛΗΣΕΩΝ ΚΑΙ ΑΞΙΑ ΠΑΡΑΓΩΓΗΣ ΚΑΤΑ ΟΙΚΟΝΟΜΙΚΗ ΔΡΑΣΤΗΡΙΟΤΗΤΑ, 2023</t>
  </si>
  <si>
    <t>TABLE       3:  TURNOVER AND PRODUCTION VALUE BY ECONOMIC ACTIVITY, 2023</t>
  </si>
  <si>
    <t>ΠINAKAΣ   4:  ΑΞΙΑ ΠΑΡΑΓΩΓΗΣ, ΕΝΔΙΑΜΕΣΗ ΑΝΑΛΩΣΗ, ΠΡΟΣΤΙΘΕΜΕΝΗ ΑΞΙΑ, ΕΡΓΑΤΙΚΟ ΚΟΣΤΟΣ ΚΑΙ ΤΟΚΟΙ ΠΟΥ ΠΛΗΡΩΘΗΚΑΝ ΓΙΑ 
                        ΔΑΝΕΙΑ ΚΑΤΑ ΟΙΚΟΝΟΜΙΚΗ ΔΡΑΣΤΗΡΙΟΤΗΤΑ, 2023</t>
  </si>
  <si>
    <t>TABLE       4:  PRODUCTION VALUE, INTERMEDIATE INPUTS, VALUE ADDED, LABOUR COSTS AND INTEREST PAID ON LOANS BY ECONOMIC 
                        ACTIVITY, 2023</t>
  </si>
  <si>
    <t>ΠINAKAΣ   5:  ΑΚΑΘΑΡΙΣΤΕΣ ΠΑΓΙΕΣ ΚΕΦΑΛΑΙΟΥΧΙΚΕΣ ΕΠΕΝΔΥΣΕΙΣ ΚΑΤΑ ΚΑΤΗΓΟΡΙΑ ΚΑΙ 
                           ΟΙΚΟΝΟΜΙΚΗ ΔΡΑΣΤΗΡΙΟΤΗΤΑ, 2023</t>
  </si>
  <si>
    <t>TABLE       5:  GROSS FIXED CAPITAL FORMATION BY TYPE AND ECONOMIC ACTIVITY, 2023</t>
  </si>
  <si>
    <t>50 + 51</t>
  </si>
  <si>
    <t>5010 + 5110</t>
  </si>
  <si>
    <t>ΠINAKAΣ  1:  ΑΡΙΘΜΟΣ ΕΠΙΧΕΙΡΗΣΕΩΝ, ΑΠΑΣΧΟΛΗΣΗ, ΑΞΙΑ ΠΑΡΑΓΩΓΗΣ, ΠΡΟΣΤΙΘΕΜΕΝΗ 
                           ΑΞΙΑ ΚΑΙ ΑΘΑΡΙΣΤΕΣ ΠΑΓΙΕΣ ΚΕΦΑΛΑΙΟΥΧΙΚΕΣ ΕΠΕΝΔΥΣΕΙΣ ΚΑΤΑ 
                           ΟΙΚΟΝΟΜΙΚΗ ΔΡΑΣΤΗΡΙΟΤΗΤΑ, 2023</t>
  </si>
  <si>
    <t>TABLE      1:  NUMBER OF ENTERPRISES, EMPLOYMENT, PRODUCTION VALUE, VALUE ADDED
                         AND GROSS FIXED CAPITAL FORMATION BY ECONOMIC ACTIVITY, 2023</t>
  </si>
  <si>
    <t>Η περίοδος στην οποία αναφέρονται οι πληροφορίες είναι το ημερολογιακό έτος 2023.</t>
  </si>
  <si>
    <t>The reference period for the data collected is the calendar year 2023.</t>
  </si>
  <si>
    <t>Η Έρευνα διεξάγεται πάνω σε δειγματοληπτική βάση για επιχειρήσεις που απασχολούν λιγότερα από 20 άτομα, ενώ καλύπτει όλες τις επιχειρήσεις που απασχολούν 20 άτομα και άνω. Το Μητρώο Επιχειρήσεων αποτέλεσε τη βάση για την επιλογή του δείγματος. Για το έτος αναφοράς 2023, στην Έρευνα συμμετείχαν περίπου 4.000 επιχειρήσεις.</t>
  </si>
  <si>
    <t xml:space="preserve">Τhe Survey is carried out on a sample basis for the enterprises employing less than 20 persons, while it covers all enterprises engaging 20 persons and over. The Business Register provided the framework for drawing the sample. For the reference year 2023, around 4.000 enterprises participated in the Survey. </t>
  </si>
  <si>
    <t>(Τελευταία Ενημέρωση/Last update 07/10/2025)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</si>
</sst>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 \ \ \ \ "/>
    <numFmt numFmtId="165" formatCode="#,##0\ \ "/>
  </numFmts>
  <fonts count="51">
    <font>
      <sz val="10"/>
      <name val="Arial"/>
      <charset val="161"/>
    </font>
    <font>
      <sz val="10"/>
      <color indexed="8"/>
      <name val="»οξτΫςξα"/>
      <charset val="161"/>
    </font>
    <font>
      <sz val="10"/>
      <name val="Arial"/>
      <family val="2"/>
      <charset val="161"/>
    </font>
    <font>
      <sz val="10"/>
      <name val="Times New Roman"/>
      <family val="1"/>
      <charset val="161"/>
    </font>
    <font>
      <b/>
      <sz val="10"/>
      <name val="Times New Roman"/>
      <family val="1"/>
      <charset val="161"/>
    </font>
    <font>
      <b/>
      <i/>
      <sz val="18"/>
      <color indexed="18"/>
      <name val="Times New Roman"/>
      <family val="1"/>
      <charset val="161"/>
    </font>
    <font>
      <b/>
      <sz val="12"/>
      <name val="Times New Roman"/>
      <family val="1"/>
      <charset val="161"/>
    </font>
    <font>
      <b/>
      <sz val="36"/>
      <color indexed="18"/>
      <name val="Times New Roman"/>
      <family val="1"/>
      <charset val="161"/>
    </font>
    <font>
      <sz val="10"/>
      <color indexed="8"/>
      <name val="Arial"/>
      <family val="2"/>
      <charset val="161"/>
    </font>
    <font>
      <sz val="9"/>
      <name val="Arial"/>
      <family val="2"/>
      <charset val="161"/>
    </font>
    <font>
      <b/>
      <sz val="10"/>
      <color indexed="18"/>
      <name val="Arial"/>
      <family val="2"/>
      <charset val="161"/>
    </font>
    <font>
      <b/>
      <sz val="10"/>
      <name val="Arial"/>
      <family val="2"/>
      <charset val="161"/>
    </font>
    <font>
      <b/>
      <i/>
      <sz val="10"/>
      <name val="Arial"/>
      <family val="2"/>
      <charset val="161"/>
    </font>
    <font>
      <b/>
      <sz val="9"/>
      <name val="Arial"/>
      <family val="2"/>
      <charset val="161"/>
    </font>
    <font>
      <b/>
      <i/>
      <sz val="10"/>
      <color indexed="8"/>
      <name val="Arial"/>
      <family val="2"/>
      <charset val="161"/>
    </font>
    <font>
      <b/>
      <sz val="12"/>
      <name val="Arial"/>
      <family val="2"/>
      <charset val="161"/>
    </font>
    <font>
      <b/>
      <sz val="11"/>
      <name val="Arial"/>
      <family val="2"/>
      <charset val="161"/>
    </font>
    <font>
      <b/>
      <sz val="15"/>
      <color indexed="18"/>
      <name val="Arial"/>
      <family val="2"/>
      <charset val="161"/>
    </font>
    <font>
      <b/>
      <sz val="15"/>
      <name val="Arial"/>
      <family val="2"/>
      <charset val="161"/>
    </font>
    <font>
      <b/>
      <u/>
      <sz val="10"/>
      <name val="Arial"/>
      <family val="2"/>
      <charset val="161"/>
    </font>
    <font>
      <sz val="15"/>
      <name val="Arial"/>
      <family val="2"/>
      <charset val="161"/>
    </font>
    <font>
      <b/>
      <sz val="10"/>
      <name val="Arial"/>
      <family val="2"/>
    </font>
    <font>
      <b/>
      <sz val="36"/>
      <name val="Arial"/>
      <family val="2"/>
    </font>
    <font>
      <b/>
      <sz val="36"/>
      <color indexed="18"/>
      <name val="Arial"/>
      <family val="2"/>
    </font>
    <font>
      <b/>
      <sz val="9"/>
      <name val="Arial"/>
      <family val="2"/>
    </font>
    <font>
      <u/>
      <sz val="11"/>
      <color theme="10"/>
      <name val="Calibri"/>
      <family val="2"/>
      <charset val="161"/>
    </font>
    <font>
      <u/>
      <sz val="10"/>
      <color theme="10"/>
      <name val="Arial"/>
      <family val="2"/>
      <charset val="161"/>
    </font>
    <font>
      <b/>
      <sz val="10"/>
      <color rgb="FF0000FF"/>
      <name val="Arial"/>
      <family val="2"/>
      <charset val="161"/>
    </font>
    <font>
      <b/>
      <u/>
      <sz val="10"/>
      <color theme="10"/>
      <name val="Arial"/>
      <family val="2"/>
      <charset val="161"/>
    </font>
    <font>
      <sz val="9"/>
      <color theme="1"/>
      <name val="Times New Roman"/>
      <family val="1"/>
      <charset val="161"/>
    </font>
    <font>
      <sz val="9"/>
      <color theme="1"/>
      <name val="Arial"/>
      <family val="2"/>
      <charset val="161"/>
    </font>
    <font>
      <b/>
      <sz val="9"/>
      <color theme="1"/>
      <name val="Arial"/>
      <family val="2"/>
      <charset val="161"/>
    </font>
    <font>
      <b/>
      <sz val="9"/>
      <color theme="1"/>
      <name val="Times New Roman"/>
      <family val="1"/>
      <charset val="161"/>
    </font>
    <font>
      <sz val="11"/>
      <color theme="1"/>
      <name val="Times New Roman"/>
      <family val="1"/>
      <charset val="161"/>
    </font>
    <font>
      <b/>
      <u/>
      <sz val="10"/>
      <color theme="1"/>
      <name val="Arial"/>
      <family val="2"/>
      <charset val="161"/>
    </font>
    <font>
      <sz val="10"/>
      <color rgb="FF000000"/>
      <name val="Arial"/>
      <family val="2"/>
      <charset val="161"/>
    </font>
    <font>
      <sz val="10"/>
      <color theme="1"/>
      <name val="Arial"/>
      <family val="2"/>
      <charset val="161"/>
    </font>
    <font>
      <sz val="11"/>
      <color rgb="FF000000"/>
      <name val="Times New Roman"/>
      <family val="1"/>
      <charset val="161"/>
    </font>
    <font>
      <b/>
      <sz val="10"/>
      <color theme="1"/>
      <name val="Arial"/>
      <family val="2"/>
      <charset val="161"/>
    </font>
    <font>
      <sz val="10"/>
      <color rgb="FF0000FF"/>
      <name val="Arial"/>
      <family val="2"/>
      <charset val="161"/>
    </font>
    <font>
      <b/>
      <sz val="9"/>
      <color rgb="FF0000FF"/>
      <name val="Arial"/>
      <family val="2"/>
    </font>
    <font>
      <b/>
      <sz val="11"/>
      <name val="Calibri"/>
      <family val="2"/>
      <charset val="161"/>
      <scheme val="minor"/>
    </font>
    <font>
      <b/>
      <sz val="9"/>
      <color rgb="FF0000FF"/>
      <name val="Arial"/>
      <family val="2"/>
      <charset val="161"/>
    </font>
    <font>
      <b/>
      <sz val="12"/>
      <color rgb="FF0000FF"/>
      <name val="Arial"/>
      <family val="2"/>
      <charset val="161"/>
    </font>
    <font>
      <sz val="10"/>
      <name val="»οξτΫςξα"/>
      <charset val="161"/>
    </font>
    <font>
      <sz val="10"/>
      <name val="MS Sans Serif"/>
      <family val="2"/>
      <charset val="161"/>
    </font>
    <font>
      <sz val="9"/>
      <color indexed="8"/>
      <name val="»οξτΫςξα"/>
      <charset val="161"/>
    </font>
    <font>
      <sz val="10"/>
      <name val="Times"/>
      <family val="1"/>
    </font>
    <font>
      <sz val="10"/>
      <name val="MS Sans Serif"/>
    </font>
    <font>
      <sz val="8"/>
      <name val="Arial"/>
      <family val="2"/>
      <charset val="161"/>
    </font>
    <font>
      <sz val="8"/>
      <name val="Arial"/>
      <charset val="161"/>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2F2F2"/>
        <bgColor indexed="64"/>
      </patternFill>
    </fill>
    <fill>
      <patternFill patternType="solid">
        <fgColor theme="0"/>
        <bgColor theme="0"/>
      </patternFill>
    </fill>
    <fill>
      <patternFill patternType="solid">
        <fgColor rgb="FFFFFFCC"/>
        <bgColor indexed="64"/>
      </patternFill>
    </fill>
    <fill>
      <patternFill patternType="solid">
        <fgColor rgb="FFC0C0C0"/>
        <bgColor indexed="64"/>
      </patternFill>
    </fill>
    <fill>
      <patternFill patternType="solid">
        <fgColor theme="0" tint="-0.24994659260841701"/>
        <bgColor theme="0"/>
      </patternFill>
    </fill>
    <fill>
      <patternFill patternType="solid">
        <fgColor theme="0"/>
        <bgColor indexed="64"/>
      </patternFill>
    </fill>
    <fill>
      <patternFill patternType="solid">
        <fgColor theme="4" tint="0.79998168889431442"/>
        <bgColor theme="0"/>
      </patternFill>
    </fill>
    <fill>
      <patternFill patternType="solid">
        <fgColor theme="0" tint="-4.9989318521683403E-2"/>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rgb="FF0000FF"/>
      </top>
      <bottom/>
      <diagonal/>
    </border>
    <border>
      <left/>
      <right/>
      <top style="thin">
        <color rgb="FF0000FF"/>
      </top>
      <bottom/>
      <diagonal/>
    </border>
    <border>
      <left/>
      <right/>
      <top/>
      <bottom style="thin">
        <color rgb="FF0000FF"/>
      </bottom>
      <diagonal/>
    </border>
    <border>
      <left/>
      <right style="thin">
        <color rgb="FF0000FF"/>
      </right>
      <top/>
      <bottom/>
      <diagonal/>
    </border>
    <border>
      <left style="thin">
        <color rgb="FF0000FF"/>
      </left>
      <right style="thin">
        <color rgb="FF0000FF"/>
      </right>
      <top/>
      <bottom style="thin">
        <color rgb="FF0000FF"/>
      </bottom>
      <diagonal/>
    </border>
    <border>
      <left style="thin">
        <color rgb="FF0000FF"/>
      </left>
      <right style="thin">
        <color rgb="FF0000FF"/>
      </right>
      <top/>
      <bottom/>
      <diagonal/>
    </border>
    <border>
      <left style="thin">
        <color rgb="FF0000FF"/>
      </left>
      <right style="thin">
        <color rgb="FF0000FF"/>
      </right>
      <top style="thin">
        <color indexed="64"/>
      </top>
      <bottom/>
      <diagonal/>
    </border>
    <border>
      <left/>
      <right style="thin">
        <color rgb="FF0000FF"/>
      </right>
      <top/>
      <bottom style="thin">
        <color rgb="FF0000FF"/>
      </bottom>
      <diagonal/>
    </border>
    <border>
      <left/>
      <right style="thin">
        <color rgb="FF0000FF"/>
      </right>
      <top style="thin">
        <color rgb="FF0000FF"/>
      </top>
      <bottom/>
      <diagonal/>
    </border>
    <border>
      <left style="thin">
        <color rgb="FF0000FF"/>
      </left>
      <right/>
      <top/>
      <bottom/>
      <diagonal/>
    </border>
    <border>
      <left style="thin">
        <color rgb="FF0000FF"/>
      </left>
      <right style="thin">
        <color rgb="FF0000FF"/>
      </right>
      <top style="thin">
        <color rgb="FF0000FF"/>
      </top>
      <bottom/>
      <diagonal/>
    </border>
    <border>
      <left style="thin">
        <color rgb="FF0000FF"/>
      </left>
      <right/>
      <top style="thin">
        <color indexed="64"/>
      </top>
      <bottom/>
      <diagonal/>
    </border>
    <border>
      <left style="thin">
        <color rgb="FF0000FF"/>
      </left>
      <right/>
      <top/>
      <bottom style="thin">
        <color rgb="FF0000FF"/>
      </bottom>
      <diagonal/>
    </border>
    <border>
      <left style="thin">
        <color rgb="FF0000FF"/>
      </left>
      <right/>
      <top style="thin">
        <color rgb="FF0000FF"/>
      </top>
      <bottom/>
      <diagonal/>
    </border>
    <border>
      <left style="thin">
        <color rgb="FF0000FF"/>
      </left>
      <right style="thin">
        <color rgb="FF0000FF"/>
      </right>
      <top/>
      <bottom style="thin">
        <color indexed="64"/>
      </bottom>
      <diagonal/>
    </border>
    <border>
      <left/>
      <right/>
      <top/>
      <bottom style="double">
        <color rgb="FF0000FF"/>
      </bottom>
      <diagonal/>
    </border>
  </borders>
  <cellStyleXfs count="11">
    <xf numFmtId="0" fontId="0" fillId="0" borderId="0"/>
    <xf numFmtId="0" fontId="25" fillId="0" borderId="0" applyNumberFormat="0" applyFill="0" applyBorder="0" applyAlignment="0" applyProtection="0">
      <alignment vertical="top"/>
      <protection locked="0"/>
    </xf>
    <xf numFmtId="0" fontId="2" fillId="0" borderId="0"/>
    <xf numFmtId="0" fontId="2" fillId="0" borderId="0"/>
    <xf numFmtId="0" fontId="1" fillId="0" borderId="0"/>
    <xf numFmtId="43" fontId="47" fillId="0" borderId="0" applyFont="0" applyFill="0" applyBorder="0" applyAlignment="0" applyProtection="0"/>
    <xf numFmtId="0" fontId="44" fillId="0" borderId="0"/>
    <xf numFmtId="0" fontId="44" fillId="0" borderId="0"/>
    <xf numFmtId="0" fontId="45" fillId="0" borderId="0"/>
    <xf numFmtId="0" fontId="46" fillId="0" borderId="0"/>
    <xf numFmtId="0" fontId="48" fillId="0" borderId="0"/>
  </cellStyleXfs>
  <cellXfs count="214">
    <xf numFmtId="0" fontId="0" fillId="0" borderId="0" xfId="0"/>
    <xf numFmtId="0" fontId="0" fillId="4" borderId="0" xfId="0" applyFill="1"/>
    <xf numFmtId="0" fontId="7" fillId="4" borderId="0" xfId="0" applyFont="1" applyFill="1" applyAlignment="1">
      <alignment horizontal="center" vertical="center"/>
    </xf>
    <xf numFmtId="0" fontId="2" fillId="5" borderId="0" xfId="0" applyFont="1" applyFill="1"/>
    <xf numFmtId="164" fontId="2" fillId="5" borderId="0" xfId="0" applyNumberFormat="1" applyFont="1" applyFill="1"/>
    <xf numFmtId="0" fontId="2" fillId="5" borderId="0" xfId="0" applyFont="1" applyFill="1" applyAlignment="1">
      <alignment horizontal="right"/>
    </xf>
    <xf numFmtId="0" fontId="10" fillId="5" borderId="0" xfId="4" applyFont="1" applyFill="1" applyAlignment="1" applyProtection="1">
      <alignment horizontal="left"/>
      <protection locked="0"/>
    </xf>
    <xf numFmtId="0" fontId="11" fillId="5" borderId="0" xfId="0" applyFont="1" applyFill="1"/>
    <xf numFmtId="3" fontId="2" fillId="5" borderId="0" xfId="0" applyNumberFormat="1" applyFont="1" applyFill="1" applyAlignment="1">
      <alignment horizontal="right" indent="3"/>
    </xf>
    <xf numFmtId="164" fontId="11" fillId="5" borderId="0" xfId="0" applyNumberFormat="1" applyFont="1" applyFill="1" applyAlignment="1">
      <alignment horizontal="right"/>
    </xf>
    <xf numFmtId="3" fontId="2" fillId="5" borderId="0" xfId="0" applyNumberFormat="1" applyFont="1" applyFill="1" applyAlignment="1">
      <alignment horizontal="right" indent="2"/>
    </xf>
    <xf numFmtId="0" fontId="26" fillId="5" borderId="0" xfId="1" applyNumberFormat="1" applyFont="1" applyFill="1" applyBorder="1" applyAlignment="1" applyProtection="1">
      <alignment horizontal="left"/>
      <protection locked="0"/>
    </xf>
    <xf numFmtId="0" fontId="27" fillId="5" borderId="0" xfId="0" applyFont="1" applyFill="1" applyAlignment="1">
      <alignment horizontal="center" vertical="top" wrapText="1"/>
    </xf>
    <xf numFmtId="0" fontId="13" fillId="5" borderId="0" xfId="3" applyFont="1" applyFill="1" applyAlignment="1">
      <alignment horizontal="left"/>
    </xf>
    <xf numFmtId="0" fontId="2" fillId="5" borderId="9" xfId="0" applyFont="1" applyFill="1" applyBorder="1"/>
    <xf numFmtId="0" fontId="12" fillId="5" borderId="9" xfId="2" applyFont="1" applyFill="1" applyBorder="1" applyAlignment="1">
      <alignment horizontal="left" vertical="center"/>
    </xf>
    <xf numFmtId="3" fontId="27" fillId="5" borderId="0" xfId="0" applyNumberFormat="1" applyFont="1" applyFill="1" applyAlignment="1">
      <alignment horizontal="center" vertical="top" wrapText="1"/>
    </xf>
    <xf numFmtId="3" fontId="27" fillId="5" borderId="10" xfId="0" applyNumberFormat="1" applyFont="1" applyFill="1" applyBorder="1" applyAlignment="1">
      <alignment horizontal="center" vertical="top" wrapText="1"/>
    </xf>
    <xf numFmtId="49" fontId="11" fillId="5" borderId="11" xfId="0" applyNumberFormat="1" applyFont="1" applyFill="1" applyBorder="1" applyAlignment="1">
      <alignment horizontal="center" vertical="top" wrapText="1"/>
    </xf>
    <xf numFmtId="49" fontId="11" fillId="5" borderId="11" xfId="0" applyNumberFormat="1" applyFont="1" applyFill="1" applyBorder="1" applyAlignment="1">
      <alignment horizontal="center" vertical="top"/>
    </xf>
    <xf numFmtId="0" fontId="27" fillId="5" borderId="12" xfId="0" applyFont="1" applyFill="1" applyBorder="1" applyAlignment="1">
      <alignment horizontal="center" vertical="top" wrapText="1"/>
    </xf>
    <xf numFmtId="0" fontId="27" fillId="5" borderId="10" xfId="0" applyFont="1" applyFill="1" applyBorder="1" applyAlignment="1" applyProtection="1">
      <alignment horizontal="center" vertical="top" wrapText="1"/>
      <protection locked="0"/>
    </xf>
    <xf numFmtId="0" fontId="27" fillId="5" borderId="11" xfId="0" applyFont="1" applyFill="1" applyBorder="1" applyAlignment="1" applyProtection="1">
      <alignment horizontal="center" vertical="top" wrapText="1"/>
      <protection locked="0"/>
    </xf>
    <xf numFmtId="0" fontId="28" fillId="3" borderId="1" xfId="1" applyFont="1" applyFill="1" applyBorder="1" applyAlignment="1" applyProtection="1">
      <alignment horizontal="center" vertical="center"/>
    </xf>
    <xf numFmtId="0" fontId="26" fillId="3" borderId="2" xfId="1" applyFont="1" applyFill="1" applyBorder="1" applyAlignment="1" applyProtection="1">
      <alignment horizontal="center" vertical="center"/>
    </xf>
    <xf numFmtId="0" fontId="26" fillId="3" borderId="1" xfId="1" applyFont="1" applyFill="1" applyBorder="1" applyAlignment="1" applyProtection="1">
      <alignment horizontal="center" vertical="center"/>
    </xf>
    <xf numFmtId="0" fontId="26" fillId="6" borderId="1" xfId="1" applyFont="1" applyFill="1" applyBorder="1" applyAlignment="1" applyProtection="1">
      <alignment horizontal="center" vertical="center"/>
    </xf>
    <xf numFmtId="0" fontId="27" fillId="6" borderId="1" xfId="0" applyFont="1" applyFill="1" applyBorder="1" applyAlignment="1">
      <alignment horizontal="center" vertical="center"/>
    </xf>
    <xf numFmtId="0" fontId="15" fillId="7" borderId="0" xfId="2" applyFont="1" applyFill="1" applyAlignment="1">
      <alignment horizontal="center" vertical="center"/>
    </xf>
    <xf numFmtId="0" fontId="16" fillId="7" borderId="0" xfId="2" applyFont="1" applyFill="1" applyAlignment="1">
      <alignment horizontal="center" vertical="center" wrapText="1"/>
    </xf>
    <xf numFmtId="0" fontId="17" fillId="2" borderId="0" xfId="0" applyFont="1" applyFill="1" applyAlignment="1">
      <alignment horizontal="center" vertical="center"/>
    </xf>
    <xf numFmtId="0" fontId="18" fillId="7" borderId="0" xfId="2" applyFont="1" applyFill="1" applyAlignment="1">
      <alignment horizontal="center" vertical="center"/>
    </xf>
    <xf numFmtId="0" fontId="29" fillId="5" borderId="0" xfId="0" applyFont="1" applyFill="1"/>
    <xf numFmtId="0" fontId="30" fillId="5" borderId="0" xfId="0" applyFont="1" applyFill="1"/>
    <xf numFmtId="0" fontId="31" fillId="5" borderId="0" xfId="0" applyFont="1" applyFill="1"/>
    <xf numFmtId="0" fontId="32" fillId="5" borderId="0" xfId="0" applyFont="1" applyFill="1" applyAlignment="1">
      <alignment wrapText="1"/>
    </xf>
    <xf numFmtId="0" fontId="3" fillId="5" borderId="0" xfId="2" applyFont="1" applyFill="1" applyAlignment="1">
      <alignment horizontal="left" vertical="center"/>
    </xf>
    <xf numFmtId="0" fontId="9" fillId="5" borderId="0" xfId="3" applyFont="1" applyFill="1" applyAlignment="1">
      <alignment horizontal="left"/>
    </xf>
    <xf numFmtId="0" fontId="29" fillId="5" borderId="9" xfId="0" applyFont="1" applyFill="1" applyBorder="1"/>
    <xf numFmtId="0" fontId="0" fillId="5" borderId="0" xfId="0" applyFill="1"/>
    <xf numFmtId="0" fontId="33" fillId="5" borderId="0" xfId="0" applyFont="1" applyFill="1" applyAlignment="1">
      <alignment horizontal="left" vertical="top" wrapText="1"/>
    </xf>
    <xf numFmtId="0" fontId="6" fillId="5" borderId="0" xfId="2" applyFont="1" applyFill="1" applyAlignment="1">
      <alignment horizontal="center" vertical="center"/>
    </xf>
    <xf numFmtId="0" fontId="33" fillId="5" borderId="0" xfId="0" applyFont="1" applyFill="1" applyAlignment="1">
      <alignment horizontal="left" vertical="top"/>
    </xf>
    <xf numFmtId="0" fontId="19" fillId="5" borderId="0" xfId="0" applyFont="1" applyFill="1" applyAlignment="1">
      <alignment vertical="center"/>
    </xf>
    <xf numFmtId="0" fontId="2" fillId="5" borderId="0" xfId="0" applyFont="1" applyFill="1" applyAlignment="1">
      <alignment vertical="center"/>
    </xf>
    <xf numFmtId="0" fontId="11" fillId="5" borderId="0" xfId="0" applyFont="1" applyFill="1" applyAlignment="1">
      <alignment vertical="center"/>
    </xf>
    <xf numFmtId="0" fontId="2" fillId="5" borderId="0" xfId="0" applyFont="1" applyFill="1" applyAlignment="1">
      <alignment horizontal="justify" vertical="top"/>
    </xf>
    <xf numFmtId="0" fontId="2" fillId="5" borderId="0" xfId="0" applyFont="1" applyFill="1" applyAlignment="1">
      <alignment vertical="top"/>
    </xf>
    <xf numFmtId="0" fontId="2" fillId="5" borderId="0" xfId="0" applyFont="1" applyFill="1" applyAlignment="1">
      <alignment horizontal="justify" vertical="center"/>
    </xf>
    <xf numFmtId="0" fontId="34" fillId="5" borderId="0" xfId="0" applyFont="1" applyFill="1" applyAlignment="1">
      <alignment horizontal="left" vertical="center" wrapText="1"/>
    </xf>
    <xf numFmtId="0" fontId="35" fillId="5" borderId="0" xfId="0" applyFont="1" applyFill="1" applyAlignment="1">
      <alignment horizontal="left" vertical="center"/>
    </xf>
    <xf numFmtId="0" fontId="36" fillId="5" borderId="0" xfId="0" applyFont="1" applyFill="1" applyAlignment="1">
      <alignment horizontal="left" vertical="center"/>
    </xf>
    <xf numFmtId="0" fontId="37" fillId="5" borderId="0" xfId="0" applyFont="1" applyFill="1"/>
    <xf numFmtId="0" fontId="4" fillId="5" borderId="0" xfId="2" applyFont="1" applyFill="1" applyAlignment="1">
      <alignment horizontal="left" vertical="center" wrapText="1"/>
    </xf>
    <xf numFmtId="0" fontId="4" fillId="5" borderId="0" xfId="3" applyFont="1" applyFill="1" applyAlignment="1">
      <alignment horizontal="left"/>
    </xf>
    <xf numFmtId="0" fontId="17" fillId="8" borderId="0" xfId="0" applyFont="1" applyFill="1" applyAlignment="1">
      <alignment horizontal="center" vertical="center"/>
    </xf>
    <xf numFmtId="0" fontId="20" fillId="8" borderId="0" xfId="0" applyFont="1" applyFill="1"/>
    <xf numFmtId="0" fontId="15" fillId="8" borderId="0" xfId="2" applyFont="1" applyFill="1" applyAlignment="1">
      <alignment horizontal="center" vertical="center"/>
    </xf>
    <xf numFmtId="0" fontId="5" fillId="8" borderId="0" xfId="0" applyFont="1" applyFill="1" applyAlignment="1">
      <alignment horizontal="center" vertical="center"/>
    </xf>
    <xf numFmtId="0" fontId="4" fillId="5" borderId="0" xfId="2" applyFont="1" applyFill="1" applyAlignment="1">
      <alignment horizontal="center" vertical="center"/>
    </xf>
    <xf numFmtId="0" fontId="14" fillId="5" borderId="9" xfId="4" applyFont="1" applyFill="1" applyBorder="1"/>
    <xf numFmtId="0" fontId="4" fillId="5" borderId="9" xfId="2" applyFont="1" applyFill="1" applyBorder="1" applyAlignment="1">
      <alignment horizontal="center" vertical="center"/>
    </xf>
    <xf numFmtId="0" fontId="4" fillId="5" borderId="9" xfId="2" applyFont="1" applyFill="1" applyBorder="1" applyAlignment="1">
      <alignment horizontal="left" vertical="center"/>
    </xf>
    <xf numFmtId="0" fontId="4" fillId="5" borderId="0" xfId="2" applyFont="1" applyFill="1" applyAlignment="1">
      <alignment horizontal="left" vertical="center"/>
    </xf>
    <xf numFmtId="0" fontId="38" fillId="6" borderId="2" xfId="0" applyFont="1" applyFill="1" applyBorder="1" applyAlignment="1">
      <alignment horizontal="left" vertical="center" wrapText="1" indent="1"/>
    </xf>
    <xf numFmtId="0" fontId="38" fillId="6" borderId="1" xfId="0" applyFont="1" applyFill="1" applyBorder="1" applyAlignment="1">
      <alignment horizontal="left" vertical="center" indent="1"/>
    </xf>
    <xf numFmtId="0" fontId="11" fillId="5" borderId="3" xfId="0" applyFont="1" applyFill="1" applyBorder="1" applyAlignment="1">
      <alignment horizontal="left" vertical="center" wrapText="1" indent="1"/>
    </xf>
    <xf numFmtId="0" fontId="2" fillId="5" borderId="3" xfId="0" applyFont="1" applyFill="1" applyBorder="1" applyAlignment="1">
      <alignment horizontal="left" vertical="center" wrapText="1" indent="1"/>
    </xf>
    <xf numFmtId="0" fontId="27" fillId="5" borderId="13" xfId="0" applyFont="1" applyFill="1" applyBorder="1" applyAlignment="1">
      <alignment vertical="center"/>
    </xf>
    <xf numFmtId="49" fontId="2" fillId="9" borderId="14" xfId="0" applyNumberFormat="1" applyFont="1" applyFill="1" applyBorder="1" applyAlignment="1">
      <alignment horizontal="left" vertical="center" wrapText="1" indent="3"/>
    </xf>
    <xf numFmtId="49" fontId="27" fillId="9" borderId="15" xfId="0" applyNumberFormat="1" applyFont="1" applyFill="1" applyBorder="1" applyAlignment="1">
      <alignment horizontal="left" vertical="center" wrapText="1" indent="1"/>
    </xf>
    <xf numFmtId="49" fontId="27" fillId="9" borderId="14" xfId="0" applyNumberFormat="1" applyFont="1" applyFill="1" applyBorder="1" applyAlignment="1">
      <alignment horizontal="left" vertical="center" wrapText="1" indent="1"/>
    </xf>
    <xf numFmtId="0" fontId="27" fillId="5" borderId="14" xfId="0" applyFont="1" applyFill="1" applyBorder="1" applyAlignment="1">
      <alignment horizontal="center" vertical="top" wrapText="1"/>
    </xf>
    <xf numFmtId="49" fontId="11" fillId="5" borderId="13" xfId="0" applyNumberFormat="1" applyFont="1" applyFill="1" applyBorder="1" applyAlignment="1">
      <alignment horizontal="center" vertical="top" wrapText="1"/>
    </xf>
    <xf numFmtId="0" fontId="27" fillId="5" borderId="13" xfId="0" applyFont="1" applyFill="1" applyBorder="1" applyAlignment="1">
      <alignment vertical="top"/>
    </xf>
    <xf numFmtId="0" fontId="27" fillId="5" borderId="16" xfId="0" applyFont="1" applyFill="1" applyBorder="1" applyAlignment="1">
      <alignment horizontal="center" vertical="top" wrapText="1"/>
    </xf>
    <xf numFmtId="0" fontId="38" fillId="6" borderId="1" xfId="0" applyFont="1" applyFill="1" applyBorder="1" applyAlignment="1">
      <alignment horizontal="left" vertical="center" wrapText="1" indent="1"/>
    </xf>
    <xf numFmtId="3" fontId="27" fillId="5" borderId="18" xfId="0" applyNumberFormat="1" applyFont="1" applyFill="1" applyBorder="1" applyAlignment="1">
      <alignment horizontal="right" vertical="center" indent="3"/>
    </xf>
    <xf numFmtId="3" fontId="27" fillId="5" borderId="0" xfId="0" applyNumberFormat="1" applyFont="1" applyFill="1" applyAlignment="1">
      <alignment horizontal="right" vertical="center" indent="3"/>
    </xf>
    <xf numFmtId="3" fontId="27" fillId="5" borderId="12" xfId="0" applyNumberFormat="1" applyFont="1" applyFill="1" applyBorder="1" applyAlignment="1">
      <alignment horizontal="right" vertical="center" indent="3"/>
    </xf>
    <xf numFmtId="3" fontId="2" fillId="5" borderId="18" xfId="0" applyNumberFormat="1" applyFont="1" applyFill="1" applyBorder="1" applyAlignment="1">
      <alignment horizontal="right" vertical="center" indent="3"/>
    </xf>
    <xf numFmtId="3" fontId="2" fillId="5" borderId="0" xfId="0" applyNumberFormat="1" applyFont="1" applyFill="1" applyAlignment="1">
      <alignment horizontal="right" vertical="center" indent="3"/>
    </xf>
    <xf numFmtId="3" fontId="2" fillId="9" borderId="12" xfId="0" applyNumberFormat="1" applyFont="1" applyFill="1" applyBorder="1" applyAlignment="1">
      <alignment horizontal="right" vertical="center" indent="3"/>
    </xf>
    <xf numFmtId="3" fontId="2" fillId="5" borderId="12" xfId="0" applyNumberFormat="1" applyFont="1" applyFill="1" applyBorder="1" applyAlignment="1">
      <alignment horizontal="right" vertical="center" indent="3"/>
    </xf>
    <xf numFmtId="49" fontId="2" fillId="9" borderId="13" xfId="0" applyNumberFormat="1" applyFont="1" applyFill="1" applyBorder="1" applyAlignment="1">
      <alignment horizontal="left" vertical="center" wrapText="1" indent="3"/>
    </xf>
    <xf numFmtId="3" fontId="2" fillId="5" borderId="11" xfId="0" applyNumberFormat="1" applyFont="1" applyFill="1" applyBorder="1" applyAlignment="1">
      <alignment horizontal="right" indent="3"/>
    </xf>
    <xf numFmtId="3" fontId="2" fillId="5" borderId="11" xfId="0" applyNumberFormat="1" applyFont="1" applyFill="1" applyBorder="1" applyAlignment="1">
      <alignment horizontal="right" indent="2"/>
    </xf>
    <xf numFmtId="0" fontId="11" fillId="5" borderId="11" xfId="0" applyFont="1" applyFill="1" applyBorder="1" applyAlignment="1">
      <alignment horizontal="center" vertical="center"/>
    </xf>
    <xf numFmtId="0" fontId="21" fillId="5" borderId="0" xfId="0" applyFont="1" applyFill="1" applyAlignment="1">
      <alignment horizontal="right"/>
    </xf>
    <xf numFmtId="0" fontId="22" fillId="4" borderId="0" xfId="0" applyFont="1" applyFill="1" applyAlignment="1">
      <alignment horizontal="center" wrapText="1"/>
    </xf>
    <xf numFmtId="0" fontId="23" fillId="4" borderId="0" xfId="0" applyFont="1" applyFill="1" applyAlignment="1">
      <alignment horizontal="center" vertical="center"/>
    </xf>
    <xf numFmtId="3" fontId="27" fillId="5" borderId="0" xfId="0" applyNumberFormat="1" applyFont="1" applyFill="1" applyAlignment="1">
      <alignment horizontal="right" indent="3"/>
    </xf>
    <xf numFmtId="3" fontId="27" fillId="5" borderId="12" xfId="0" applyNumberFormat="1" applyFont="1" applyFill="1" applyBorder="1" applyAlignment="1">
      <alignment horizontal="right" indent="3"/>
    </xf>
    <xf numFmtId="0" fontId="27" fillId="5" borderId="19" xfId="0" applyFont="1" applyFill="1" applyBorder="1" applyAlignment="1">
      <alignment horizontal="center" vertical="top" wrapText="1"/>
    </xf>
    <xf numFmtId="3" fontId="27" fillId="5" borderId="10" xfId="0" applyNumberFormat="1" applyFont="1" applyFill="1" applyBorder="1" applyAlignment="1">
      <alignment horizontal="right" indent="2"/>
    </xf>
    <xf numFmtId="3" fontId="27" fillId="5" borderId="0" xfId="0" applyNumberFormat="1" applyFont="1" applyFill="1" applyAlignment="1">
      <alignment horizontal="right" indent="2"/>
    </xf>
    <xf numFmtId="0" fontId="39" fillId="5" borderId="0" xfId="0" applyFont="1" applyFill="1"/>
    <xf numFmtId="0" fontId="27" fillId="5" borderId="18" xfId="0" applyFont="1" applyFill="1" applyBorder="1" applyAlignment="1">
      <alignment horizontal="center" vertical="top" wrapText="1"/>
    </xf>
    <xf numFmtId="49" fontId="27" fillId="9" borderId="20" xfId="0" applyNumberFormat="1" applyFont="1" applyFill="1" applyBorder="1" applyAlignment="1">
      <alignment horizontal="left" vertical="center" wrapText="1" indent="1"/>
    </xf>
    <xf numFmtId="49" fontId="2" fillId="9" borderId="18" xfId="0" applyNumberFormat="1" applyFont="1" applyFill="1" applyBorder="1" applyAlignment="1">
      <alignment horizontal="left" vertical="center" wrapText="1" indent="3"/>
    </xf>
    <xf numFmtId="49" fontId="27" fillId="9" borderId="18" xfId="0" applyNumberFormat="1" applyFont="1" applyFill="1" applyBorder="1" applyAlignment="1">
      <alignment horizontal="left" vertical="center" wrapText="1" indent="1"/>
    </xf>
    <xf numFmtId="49" fontId="2" fillId="9" borderId="21" xfId="0" applyNumberFormat="1" applyFont="1" applyFill="1" applyBorder="1" applyAlignment="1">
      <alignment horizontal="left" vertical="center" wrapText="1" indent="3"/>
    </xf>
    <xf numFmtId="3" fontId="27" fillId="5" borderId="22" xfId="0" applyNumberFormat="1" applyFont="1" applyFill="1" applyBorder="1" applyAlignment="1">
      <alignment horizontal="right" indent="3"/>
    </xf>
    <xf numFmtId="3" fontId="27" fillId="5" borderId="18" xfId="0" applyNumberFormat="1" applyFont="1" applyFill="1" applyBorder="1" applyAlignment="1">
      <alignment horizontal="right" indent="3"/>
    </xf>
    <xf numFmtId="3" fontId="2" fillId="5" borderId="18" xfId="0" applyNumberFormat="1" applyFont="1" applyFill="1" applyBorder="1" applyAlignment="1">
      <alignment horizontal="right" indent="3"/>
    </xf>
    <xf numFmtId="164" fontId="39" fillId="5" borderId="0" xfId="0" applyNumberFormat="1" applyFont="1" applyFill="1"/>
    <xf numFmtId="0" fontId="39" fillId="5" borderId="9" xfId="0" applyFont="1" applyFill="1" applyBorder="1"/>
    <xf numFmtId="0" fontId="21" fillId="5" borderId="0" xfId="0" applyFont="1" applyFill="1"/>
    <xf numFmtId="0" fontId="24" fillId="5" borderId="11" xfId="0" applyFont="1" applyFill="1" applyBorder="1" applyAlignment="1">
      <alignment horizontal="center"/>
    </xf>
    <xf numFmtId="3" fontId="27" fillId="5" borderId="17" xfId="0" applyNumberFormat="1" applyFont="1" applyFill="1" applyBorder="1" applyAlignment="1">
      <alignment horizontal="right" indent="2"/>
    </xf>
    <xf numFmtId="3" fontId="27" fillId="5" borderId="12" xfId="0" applyNumberFormat="1" applyFont="1" applyFill="1" applyBorder="1" applyAlignment="1">
      <alignment horizontal="right" indent="2"/>
    </xf>
    <xf numFmtId="165" fontId="27" fillId="5" borderId="0" xfId="0" applyNumberFormat="1" applyFont="1" applyFill="1" applyAlignment="1">
      <alignment horizontal="right" indent="2"/>
    </xf>
    <xf numFmtId="0" fontId="24" fillId="5" borderId="21" xfId="0" applyFont="1" applyFill="1" applyBorder="1" applyAlignment="1">
      <alignment horizontal="center"/>
    </xf>
    <xf numFmtId="0" fontId="40" fillId="5" borderId="16" xfId="0" applyFont="1" applyFill="1" applyBorder="1" applyAlignment="1">
      <alignment horizontal="center"/>
    </xf>
    <xf numFmtId="0" fontId="31" fillId="10" borderId="4" xfId="0" applyFont="1" applyFill="1" applyBorder="1" applyAlignment="1">
      <alignment horizontal="center" vertical="center" wrapText="1"/>
    </xf>
    <xf numFmtId="0" fontId="31" fillId="10" borderId="5" xfId="0" applyFont="1" applyFill="1" applyBorder="1" applyAlignment="1">
      <alignment horizontal="center" vertical="center" wrapText="1"/>
    </xf>
    <xf numFmtId="49" fontId="11" fillId="10" borderId="6" xfId="0" applyNumberFormat="1" applyFont="1" applyFill="1" applyBorder="1" applyAlignment="1">
      <alignment horizontal="left" vertical="center" wrapText="1" indent="1"/>
    </xf>
    <xf numFmtId="49" fontId="11" fillId="10" borderId="6" xfId="0" applyNumberFormat="1" applyFont="1" applyFill="1" applyBorder="1" applyAlignment="1">
      <alignment horizontal="left" vertical="center" wrapText="1" indent="2"/>
    </xf>
    <xf numFmtId="49" fontId="2" fillId="10" borderId="6" xfId="0" applyNumberFormat="1" applyFont="1" applyFill="1" applyBorder="1" applyAlignment="1">
      <alignment horizontal="left" vertical="center" wrapText="1" indent="3"/>
    </xf>
    <xf numFmtId="3" fontId="2" fillId="5" borderId="21" xfId="0" applyNumberFormat="1" applyFont="1" applyFill="1" applyBorder="1" applyAlignment="1">
      <alignment horizontal="right" indent="3"/>
    </xf>
    <xf numFmtId="3" fontId="27" fillId="5" borderId="19" xfId="0" applyNumberFormat="1" applyFont="1" applyFill="1" applyBorder="1" applyAlignment="1">
      <alignment horizontal="right" indent="2"/>
    </xf>
    <xf numFmtId="3" fontId="27" fillId="5" borderId="14" xfId="0" applyNumberFormat="1" applyFont="1" applyFill="1" applyBorder="1" applyAlignment="1">
      <alignment horizontal="right" indent="2"/>
    </xf>
    <xf numFmtId="3" fontId="2" fillId="5" borderId="14" xfId="0" applyNumberFormat="1" applyFont="1" applyFill="1" applyBorder="1" applyAlignment="1">
      <alignment horizontal="right" indent="2"/>
    </xf>
    <xf numFmtId="3" fontId="2" fillId="5" borderId="13" xfId="0" applyNumberFormat="1" applyFont="1" applyFill="1" applyBorder="1" applyAlignment="1">
      <alignment horizontal="right" indent="2"/>
    </xf>
    <xf numFmtId="0" fontId="2" fillId="9" borderId="0" xfId="0" applyFont="1" applyFill="1" applyAlignment="1">
      <alignment vertical="top"/>
    </xf>
    <xf numFmtId="0" fontId="21" fillId="5" borderId="0" xfId="0" applyFont="1" applyFill="1" applyAlignment="1">
      <alignment horizontal="right" vertical="center"/>
    </xf>
    <xf numFmtId="0" fontId="4" fillId="11" borderId="0" xfId="2" applyFont="1" applyFill="1" applyAlignment="1">
      <alignment horizontal="center" vertical="center"/>
    </xf>
    <xf numFmtId="0" fontId="33" fillId="11" borderId="0" xfId="0" applyFont="1" applyFill="1" applyAlignment="1">
      <alignment horizontal="left" vertical="top" wrapText="1"/>
    </xf>
    <xf numFmtId="0" fontId="41" fillId="11" borderId="0" xfId="2" applyFont="1" applyFill="1" applyAlignment="1">
      <alignment horizontal="center" vertical="center"/>
    </xf>
    <xf numFmtId="0" fontId="14" fillId="11" borderId="9" xfId="4" applyFont="1" applyFill="1" applyBorder="1"/>
    <xf numFmtId="0" fontId="4" fillId="11" borderId="9" xfId="2" applyFont="1" applyFill="1" applyBorder="1" applyAlignment="1">
      <alignment horizontal="center" vertical="center"/>
    </xf>
    <xf numFmtId="0" fontId="4" fillId="11" borderId="9" xfId="2" applyFont="1" applyFill="1" applyBorder="1" applyAlignment="1">
      <alignment horizontal="left" vertical="center"/>
    </xf>
    <xf numFmtId="0" fontId="13" fillId="11" borderId="0" xfId="3" applyFont="1" applyFill="1" applyAlignment="1">
      <alignment horizontal="left"/>
    </xf>
    <xf numFmtId="0" fontId="4" fillId="11" borderId="0" xfId="2" applyFont="1" applyFill="1" applyAlignment="1">
      <alignment horizontal="left" vertical="center"/>
    </xf>
    <xf numFmtId="0" fontId="33" fillId="11" borderId="0" xfId="0" applyFont="1" applyFill="1" applyAlignment="1">
      <alignment horizontal="left" vertical="top"/>
    </xf>
    <xf numFmtId="0" fontId="27" fillId="5" borderId="23" xfId="0" applyFont="1" applyFill="1" applyBorder="1" applyAlignment="1">
      <alignment horizontal="center" vertical="top" wrapText="1"/>
    </xf>
    <xf numFmtId="0" fontId="42" fillId="5" borderId="19" xfId="0" applyFont="1" applyFill="1" applyBorder="1" applyAlignment="1">
      <alignment horizontal="center" vertical="top" wrapText="1"/>
    </xf>
    <xf numFmtId="0" fontId="42" fillId="5" borderId="13" xfId="0" applyFont="1" applyFill="1" applyBorder="1" applyAlignment="1">
      <alignment horizontal="center" vertical="top" wrapText="1"/>
    </xf>
    <xf numFmtId="3" fontId="2" fillId="5" borderId="21" xfId="0" applyNumberFormat="1" applyFont="1" applyFill="1" applyBorder="1" applyAlignment="1">
      <alignment horizontal="right" vertical="center" indent="3"/>
    </xf>
    <xf numFmtId="3" fontId="2" fillId="5" borderId="11" xfId="0" applyNumberFormat="1" applyFont="1" applyFill="1" applyBorder="1" applyAlignment="1">
      <alignment horizontal="right" vertical="center" indent="3"/>
    </xf>
    <xf numFmtId="0" fontId="42" fillId="5" borderId="19" xfId="0" applyFont="1" applyFill="1" applyBorder="1" applyAlignment="1">
      <alignment horizontal="center" vertical="center" wrapText="1"/>
    </xf>
    <xf numFmtId="0" fontId="42" fillId="5" borderId="14" xfId="0" applyFont="1" applyFill="1" applyBorder="1" applyAlignment="1">
      <alignment horizontal="center" vertical="center" wrapText="1"/>
    </xf>
    <xf numFmtId="0" fontId="27" fillId="5" borderId="22" xfId="0" applyFont="1" applyFill="1" applyBorder="1" applyAlignment="1">
      <alignment horizontal="center" vertical="top" wrapText="1"/>
    </xf>
    <xf numFmtId="0" fontId="27" fillId="5" borderId="10" xfId="0" applyFont="1" applyFill="1" applyBorder="1" applyAlignment="1">
      <alignment horizontal="center" vertical="top" wrapText="1"/>
    </xf>
    <xf numFmtId="0" fontId="27" fillId="5" borderId="17" xfId="0" applyFont="1" applyFill="1" applyBorder="1" applyAlignment="1">
      <alignment horizontal="center" vertical="top" wrapText="1"/>
    </xf>
    <xf numFmtId="0" fontId="27" fillId="5" borderId="11" xfId="0" applyFont="1" applyFill="1" applyBorder="1" applyAlignment="1">
      <alignment horizontal="center" vertical="top" wrapText="1"/>
    </xf>
    <xf numFmtId="0" fontId="2" fillId="9" borderId="0" xfId="0" applyFont="1" applyFill="1" applyAlignment="1">
      <alignment horizontal="justify" vertical="top"/>
    </xf>
    <xf numFmtId="0" fontId="11" fillId="5" borderId="16" xfId="0" applyFont="1" applyFill="1" applyBorder="1" applyAlignment="1">
      <alignment horizontal="center" vertical="center"/>
    </xf>
    <xf numFmtId="3" fontId="2" fillId="5" borderId="16" xfId="0" applyNumberFormat="1" applyFont="1" applyFill="1" applyBorder="1" applyAlignment="1">
      <alignment horizontal="right" vertical="center" indent="3"/>
    </xf>
    <xf numFmtId="0" fontId="27" fillId="5" borderId="0" xfId="0" applyFont="1" applyFill="1" applyAlignment="1" applyProtection="1">
      <alignment horizontal="center" vertical="top" wrapText="1"/>
      <protection locked="0"/>
    </xf>
    <xf numFmtId="0" fontId="24" fillId="5" borderId="13" xfId="0" applyFont="1" applyFill="1" applyBorder="1" applyAlignment="1">
      <alignment horizontal="center"/>
    </xf>
    <xf numFmtId="3" fontId="27" fillId="9" borderId="10" xfId="0" applyNumberFormat="1" applyFont="1" applyFill="1" applyBorder="1" applyAlignment="1">
      <alignment horizontal="right" indent="2"/>
    </xf>
    <xf numFmtId="3" fontId="27" fillId="9" borderId="17" xfId="0" applyNumberFormat="1" applyFont="1" applyFill="1" applyBorder="1" applyAlignment="1">
      <alignment horizontal="right" indent="2"/>
    </xf>
    <xf numFmtId="3" fontId="27" fillId="9" borderId="0" xfId="0" applyNumberFormat="1" applyFont="1" applyFill="1" applyAlignment="1">
      <alignment horizontal="right" indent="2"/>
    </xf>
    <xf numFmtId="3" fontId="27" fillId="9" borderId="12" xfId="0" applyNumberFormat="1" applyFont="1" applyFill="1" applyBorder="1" applyAlignment="1">
      <alignment horizontal="right" indent="2"/>
    </xf>
    <xf numFmtId="3" fontId="2" fillId="9" borderId="0" xfId="0" applyNumberFormat="1" applyFont="1" applyFill="1" applyAlignment="1">
      <alignment horizontal="right" indent="2"/>
    </xf>
    <xf numFmtId="3" fontId="2" fillId="9" borderId="11" xfId="0" applyNumberFormat="1" applyFont="1" applyFill="1" applyBorder="1" applyAlignment="1">
      <alignment horizontal="right" indent="2"/>
    </xf>
    <xf numFmtId="164" fontId="2" fillId="9" borderId="0" xfId="0" applyNumberFormat="1" applyFont="1" applyFill="1"/>
    <xf numFmtId="0" fontId="2" fillId="9" borderId="0" xfId="0" applyFont="1" applyFill="1"/>
    <xf numFmtId="164" fontId="11" fillId="9" borderId="0" xfId="0" applyNumberFormat="1" applyFont="1" applyFill="1" applyAlignment="1">
      <alignment horizontal="right"/>
    </xf>
    <xf numFmtId="0" fontId="27" fillId="9" borderId="10" xfId="0" applyFont="1" applyFill="1" applyBorder="1" applyAlignment="1">
      <alignment horizontal="center" vertical="top" wrapText="1"/>
    </xf>
    <xf numFmtId="0" fontId="27" fillId="9" borderId="17" xfId="0" applyFont="1" applyFill="1" applyBorder="1" applyAlignment="1">
      <alignment horizontal="center" vertical="top" wrapText="1"/>
    </xf>
    <xf numFmtId="0" fontId="27" fillId="9" borderId="11" xfId="0" applyFont="1" applyFill="1" applyBorder="1" applyAlignment="1">
      <alignment horizontal="center" vertical="top" wrapText="1"/>
    </xf>
    <xf numFmtId="0" fontId="27" fillId="9" borderId="16" xfId="0" applyFont="1" applyFill="1" applyBorder="1" applyAlignment="1">
      <alignment horizontal="center" vertical="top" wrapText="1"/>
    </xf>
    <xf numFmtId="0" fontId="2" fillId="9" borderId="9" xfId="0" applyFont="1" applyFill="1" applyBorder="1"/>
    <xf numFmtId="49" fontId="11" fillId="9" borderId="14" xfId="0" applyNumberFormat="1" applyFont="1" applyFill="1" applyBorder="1" applyAlignment="1">
      <alignment horizontal="left" vertical="center" wrapText="1" indent="2"/>
    </xf>
    <xf numFmtId="3" fontId="11" fillId="5" borderId="18" xfId="0" applyNumberFormat="1" applyFont="1" applyFill="1" applyBorder="1" applyAlignment="1">
      <alignment horizontal="right" vertical="center" indent="3"/>
    </xf>
    <xf numFmtId="3" fontId="11" fillId="5" borderId="0" xfId="0" applyNumberFormat="1" applyFont="1" applyFill="1" applyAlignment="1">
      <alignment horizontal="right" vertical="center" indent="3"/>
    </xf>
    <xf numFmtId="3" fontId="11" fillId="5" borderId="12" xfId="0" applyNumberFormat="1" applyFont="1" applyFill="1" applyBorder="1" applyAlignment="1">
      <alignment horizontal="right" vertical="center" indent="3"/>
    </xf>
    <xf numFmtId="49" fontId="11" fillId="9" borderId="18" xfId="0" applyNumberFormat="1" applyFont="1" applyFill="1" applyBorder="1" applyAlignment="1">
      <alignment horizontal="left" vertical="center" wrapText="1" indent="2"/>
    </xf>
    <xf numFmtId="3" fontId="11" fillId="5" borderId="18" xfId="0" applyNumberFormat="1" applyFont="1" applyFill="1" applyBorder="1" applyAlignment="1">
      <alignment horizontal="right" indent="3"/>
    </xf>
    <xf numFmtId="3" fontId="11" fillId="5" borderId="0" xfId="0" applyNumberFormat="1" applyFont="1" applyFill="1" applyAlignment="1">
      <alignment horizontal="right" indent="3"/>
    </xf>
    <xf numFmtId="3" fontId="11" fillId="5" borderId="12" xfId="0" applyNumberFormat="1" applyFont="1" applyFill="1" applyBorder="1" applyAlignment="1">
      <alignment horizontal="right" indent="2"/>
    </xf>
    <xf numFmtId="165" fontId="11" fillId="5" borderId="0" xfId="0" applyNumberFormat="1" applyFont="1" applyFill="1" applyAlignment="1">
      <alignment horizontal="right" indent="2"/>
    </xf>
    <xf numFmtId="3" fontId="11" fillId="5" borderId="0" xfId="0" applyNumberFormat="1" applyFont="1" applyFill="1" applyAlignment="1">
      <alignment horizontal="right" indent="2"/>
    </xf>
    <xf numFmtId="3" fontId="2" fillId="5" borderId="12" xfId="0" applyNumberFormat="1" applyFont="1" applyFill="1" applyBorder="1" applyAlignment="1">
      <alignment horizontal="right" indent="2"/>
    </xf>
    <xf numFmtId="3" fontId="2" fillId="5" borderId="16" xfId="0" applyNumberFormat="1" applyFont="1" applyFill="1" applyBorder="1" applyAlignment="1">
      <alignment horizontal="right" indent="2"/>
    </xf>
    <xf numFmtId="3" fontId="11" fillId="9" borderId="0" xfId="0" applyNumberFormat="1" applyFont="1" applyFill="1" applyAlignment="1">
      <alignment horizontal="right" indent="2"/>
    </xf>
    <xf numFmtId="3" fontId="11" fillId="9" borderId="12" xfId="0" applyNumberFormat="1" applyFont="1" applyFill="1" applyBorder="1" applyAlignment="1">
      <alignment horizontal="right" indent="2"/>
    </xf>
    <xf numFmtId="3" fontId="2" fillId="9" borderId="12" xfId="0" applyNumberFormat="1" applyFont="1" applyFill="1" applyBorder="1" applyAlignment="1">
      <alignment horizontal="right" indent="2"/>
    </xf>
    <xf numFmtId="3" fontId="2" fillId="9" borderId="16" xfId="0" applyNumberFormat="1" applyFont="1" applyFill="1" applyBorder="1" applyAlignment="1">
      <alignment horizontal="right" indent="2"/>
    </xf>
    <xf numFmtId="3" fontId="11" fillId="5" borderId="14" xfId="0" applyNumberFormat="1" applyFont="1" applyFill="1" applyBorder="1" applyAlignment="1">
      <alignment horizontal="right" indent="2"/>
    </xf>
    <xf numFmtId="3" fontId="11" fillId="5" borderId="12" xfId="0" applyNumberFormat="1" applyFont="1" applyFill="1" applyBorder="1" applyAlignment="1">
      <alignment horizontal="right" indent="3"/>
    </xf>
    <xf numFmtId="3" fontId="2" fillId="5" borderId="12" xfId="0" applyNumberFormat="1" applyFont="1" applyFill="1" applyBorder="1" applyAlignment="1">
      <alignment horizontal="right" indent="3"/>
    </xf>
    <xf numFmtId="3" fontId="2" fillId="5" borderId="16" xfId="0" applyNumberFormat="1" applyFont="1" applyFill="1" applyBorder="1" applyAlignment="1">
      <alignment horizontal="right" indent="3"/>
    </xf>
    <xf numFmtId="3" fontId="11" fillId="9" borderId="18" xfId="0" applyNumberFormat="1" applyFont="1" applyFill="1" applyBorder="1" applyAlignment="1">
      <alignment horizontal="right" vertical="center" indent="3"/>
    </xf>
    <xf numFmtId="3" fontId="2" fillId="9" borderId="18" xfId="0" applyNumberFormat="1" applyFont="1" applyFill="1" applyBorder="1" applyAlignment="1">
      <alignment horizontal="right" vertical="center" indent="3"/>
    </xf>
    <xf numFmtId="0" fontId="2" fillId="5" borderId="0" xfId="0" applyFont="1" applyFill="1" applyAlignment="1">
      <alignment horizontal="left"/>
    </xf>
    <xf numFmtId="165" fontId="2" fillId="5" borderId="0" xfId="0" applyNumberFormat="1" applyFont="1" applyFill="1" applyAlignment="1">
      <alignment horizontal="right" indent="2"/>
    </xf>
    <xf numFmtId="165" fontId="2" fillId="5" borderId="11" xfId="0" applyNumberFormat="1" applyFont="1" applyFill="1" applyBorder="1" applyAlignment="1">
      <alignment horizontal="right" indent="2"/>
    </xf>
    <xf numFmtId="0" fontId="38" fillId="10" borderId="7" xfId="0" applyFont="1" applyFill="1" applyBorder="1" applyAlignment="1">
      <alignment horizontal="center" vertical="center"/>
    </xf>
    <xf numFmtId="0" fontId="38" fillId="10" borderId="8" xfId="0" applyFont="1" applyFill="1" applyBorder="1" applyAlignment="1">
      <alignment horizontal="center" vertical="center"/>
    </xf>
    <xf numFmtId="0" fontId="17" fillId="8" borderId="0" xfId="0" applyFont="1" applyFill="1" applyAlignment="1">
      <alignment horizontal="center" vertical="center"/>
    </xf>
    <xf numFmtId="0" fontId="43" fillId="5" borderId="0" xfId="4" applyFont="1" applyFill="1" applyAlignment="1" applyProtection="1">
      <alignment horizontal="left" wrapText="1"/>
      <protection locked="0"/>
    </xf>
    <xf numFmtId="0" fontId="43" fillId="5" borderId="0" xfId="4" applyFont="1" applyFill="1" applyAlignment="1" applyProtection="1">
      <alignment horizontal="left"/>
      <protection locked="0"/>
    </xf>
    <xf numFmtId="0" fontId="43" fillId="5" borderId="24" xfId="4" applyFont="1" applyFill="1" applyBorder="1" applyAlignment="1" applyProtection="1">
      <alignment horizontal="left" wrapText="1"/>
      <protection locked="0"/>
    </xf>
    <xf numFmtId="0" fontId="26" fillId="5" borderId="0" xfId="1" applyNumberFormat="1" applyFont="1" applyFill="1" applyBorder="1" applyAlignment="1" applyProtection="1">
      <alignment horizontal="left"/>
      <protection locked="0"/>
    </xf>
    <xf numFmtId="0" fontId="43" fillId="5" borderId="0" xfId="0" applyFont="1" applyFill="1" applyAlignment="1">
      <alignment horizontal="left" wrapText="1"/>
    </xf>
    <xf numFmtId="0" fontId="43" fillId="5" borderId="24" xfId="0" applyFont="1" applyFill="1" applyBorder="1" applyAlignment="1">
      <alignment horizontal="left" wrapText="1"/>
    </xf>
    <xf numFmtId="0" fontId="43" fillId="5" borderId="24" xfId="0" applyFont="1" applyFill="1" applyBorder="1" applyAlignment="1">
      <alignment horizontal="left"/>
    </xf>
    <xf numFmtId="0" fontId="42" fillId="5" borderId="19" xfId="0" applyFont="1" applyFill="1" applyBorder="1" applyAlignment="1">
      <alignment horizontal="center" vertical="center" wrapText="1"/>
    </xf>
    <xf numFmtId="0" fontId="42" fillId="5" borderId="14"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27" fillId="5" borderId="19"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27" fillId="5" borderId="22" xfId="0" applyFont="1" applyFill="1" applyBorder="1" applyAlignment="1">
      <alignment horizontal="center" vertical="top" wrapText="1"/>
    </xf>
    <xf numFmtId="0" fontId="27" fillId="5" borderId="10" xfId="0" applyFont="1" applyFill="1" applyBorder="1" applyAlignment="1">
      <alignment horizontal="center" vertical="top" wrapText="1"/>
    </xf>
    <xf numFmtId="0" fontId="27" fillId="5" borderId="17" xfId="0" applyFont="1" applyFill="1" applyBorder="1" applyAlignment="1">
      <alignment horizontal="center" vertical="top" wrapText="1"/>
    </xf>
    <xf numFmtId="0" fontId="27" fillId="5" borderId="21" xfId="0" applyFont="1" applyFill="1" applyBorder="1" applyAlignment="1">
      <alignment horizontal="center" vertical="top" wrapText="1"/>
    </xf>
    <xf numFmtId="0" fontId="39" fillId="5" borderId="11" xfId="0" applyFont="1" applyFill="1" applyBorder="1" applyAlignment="1">
      <alignment horizontal="center" vertical="top" wrapText="1"/>
    </xf>
    <xf numFmtId="0" fontId="39" fillId="5" borderId="16" xfId="0" applyFont="1" applyFill="1" applyBorder="1" applyAlignment="1">
      <alignment horizontal="center" vertical="top" wrapText="1"/>
    </xf>
    <xf numFmtId="0" fontId="27" fillId="5" borderId="11" xfId="0" applyFont="1" applyFill="1" applyBorder="1" applyAlignment="1">
      <alignment horizontal="center" vertical="top" wrapText="1"/>
    </xf>
    <xf numFmtId="0" fontId="43" fillId="5" borderId="0" xfId="0" applyFont="1" applyFill="1" applyAlignment="1">
      <alignment horizontal="left"/>
    </xf>
    <xf numFmtId="0" fontId="43" fillId="5" borderId="24" xfId="4" applyFont="1" applyFill="1" applyBorder="1" applyAlignment="1" applyProtection="1">
      <alignment horizontal="left"/>
      <protection locked="0"/>
    </xf>
  </cellXfs>
  <cellStyles count="11">
    <cellStyle name="Comma 2" xfId="5" xr:uid="{65B0B50B-40D9-4A72-AFE4-C3313B9B0ADC}"/>
    <cellStyle name="Hyperlink" xfId="1" builtinId="8"/>
    <cellStyle name="Normal" xfId="0" builtinId="0"/>
    <cellStyle name="Normal 2" xfId="2" xr:uid="{00000000-0005-0000-0000-000002000000}"/>
    <cellStyle name="Normal 2 2" xfId="6" xr:uid="{006C4D6F-D30F-4DEF-8CB3-68D7E531590B}"/>
    <cellStyle name="Normal 4" xfId="7" xr:uid="{07AFC737-6151-4104-B030-F3F3A4D3782A}"/>
    <cellStyle name="Normal 4 2" xfId="3" xr:uid="{00000000-0005-0000-0000-000003000000}"/>
    <cellStyle name="Normal 5" xfId="8" xr:uid="{B715EB00-69CF-4DAD-8AD8-A05B609D4777}"/>
    <cellStyle name="Normal 6" xfId="4" xr:uid="{00000000-0005-0000-0000-000004000000}"/>
    <cellStyle name="Normal 7" xfId="9" xr:uid="{858D9DAE-12F0-4DAC-BB79-4745A9696ADE}"/>
    <cellStyle name="Normal 8" xfId="10" xr:uid="{37266927-0A4A-423E-BAEB-0B41AF5D751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561003</xdr:colOff>
      <xdr:row>3</xdr:row>
      <xdr:rowOff>242207</xdr:rowOff>
    </xdr:from>
    <xdr:to>
      <xdr:col>5</xdr:col>
      <xdr:colOff>1303953</xdr:colOff>
      <xdr:row>4</xdr:row>
      <xdr:rowOff>28963</xdr:rowOff>
    </xdr:to>
    <xdr:pic>
      <xdr:nvPicPr>
        <xdr:cNvPr id="1455" name="Picture 2">
          <a:extLst>
            <a:ext uri="{FF2B5EF4-FFF2-40B4-BE49-F238E27FC236}">
              <a16:creationId xmlns:a16="http://schemas.microsoft.com/office/drawing/2014/main" id="{B6A1E79A-3B3F-5072-EBC6-BC872FA28F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0671" y="805931"/>
          <a:ext cx="7429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219075</xdr:colOff>
      <xdr:row>3</xdr:row>
      <xdr:rowOff>304800</xdr:rowOff>
    </xdr:from>
    <xdr:to>
      <xdr:col>7</xdr:col>
      <xdr:colOff>962025</xdr:colOff>
      <xdr:row>4</xdr:row>
      <xdr:rowOff>371475</xdr:rowOff>
    </xdr:to>
    <xdr:pic>
      <xdr:nvPicPr>
        <xdr:cNvPr id="2469" name="Picture 2">
          <a:extLst>
            <a:ext uri="{FF2B5EF4-FFF2-40B4-BE49-F238E27FC236}">
              <a16:creationId xmlns:a16="http://schemas.microsoft.com/office/drawing/2014/main" id="{66D89DEA-911B-57E6-4894-F44C791FCC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800100"/>
          <a:ext cx="7429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247650</xdr:colOff>
      <xdr:row>2</xdr:row>
      <xdr:rowOff>123825</xdr:rowOff>
    </xdr:from>
    <xdr:to>
      <xdr:col>12</xdr:col>
      <xdr:colOff>19050</xdr:colOff>
      <xdr:row>4</xdr:row>
      <xdr:rowOff>171450</xdr:rowOff>
    </xdr:to>
    <xdr:pic>
      <xdr:nvPicPr>
        <xdr:cNvPr id="3494" name="Picture 2">
          <a:extLst>
            <a:ext uri="{FF2B5EF4-FFF2-40B4-BE49-F238E27FC236}">
              <a16:creationId xmlns:a16="http://schemas.microsoft.com/office/drawing/2014/main" id="{2E72E404-0268-A10A-56CE-30B588DD80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87150" y="457200"/>
          <a:ext cx="7429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167120</xdr:colOff>
      <xdr:row>3</xdr:row>
      <xdr:rowOff>401782</xdr:rowOff>
    </xdr:from>
    <xdr:to>
      <xdr:col>11</xdr:col>
      <xdr:colOff>907184</xdr:colOff>
      <xdr:row>4</xdr:row>
      <xdr:rowOff>420832</xdr:rowOff>
    </xdr:to>
    <xdr:pic>
      <xdr:nvPicPr>
        <xdr:cNvPr id="4515" name="Picture 2">
          <a:extLst>
            <a:ext uri="{FF2B5EF4-FFF2-40B4-BE49-F238E27FC236}">
              <a16:creationId xmlns:a16="http://schemas.microsoft.com/office/drawing/2014/main" id="{84DA0D63-FD18-D460-7055-0926069CF2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70597" y="904009"/>
          <a:ext cx="742950" cy="452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219075</xdr:colOff>
      <xdr:row>3</xdr:row>
      <xdr:rowOff>152400</xdr:rowOff>
    </xdr:from>
    <xdr:to>
      <xdr:col>6</xdr:col>
      <xdr:colOff>962025</xdr:colOff>
      <xdr:row>4</xdr:row>
      <xdr:rowOff>180975</xdr:rowOff>
    </xdr:to>
    <xdr:pic>
      <xdr:nvPicPr>
        <xdr:cNvPr id="5541" name="Picture 2">
          <a:extLst>
            <a:ext uri="{FF2B5EF4-FFF2-40B4-BE49-F238E27FC236}">
              <a16:creationId xmlns:a16="http://schemas.microsoft.com/office/drawing/2014/main" id="{A9F76DC1-47DB-59CD-2C15-479E894AD8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53275" y="647700"/>
          <a:ext cx="7429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D2D"/>
  </sheetPr>
  <dimension ref="A1:A8"/>
  <sheetViews>
    <sheetView zoomScaleNormal="100" workbookViewId="0">
      <pane ySplit="8" topLeftCell="A9" activePane="bottomLeft" state="frozen"/>
      <selection pane="bottomLeft" activeCell="A9" sqref="A9"/>
    </sheetView>
  </sheetViews>
  <sheetFormatPr defaultRowHeight="12.75"/>
  <cols>
    <col min="1" max="1" width="173.85546875" style="1" customWidth="1"/>
    <col min="2" max="16384" width="9.140625" style="1"/>
  </cols>
  <sheetData>
    <row r="1" spans="1:1" ht="127.5" customHeight="1">
      <c r="A1" s="89" t="s">
        <v>780</v>
      </c>
    </row>
    <row r="2" spans="1:1" ht="45">
      <c r="A2" s="90" t="s">
        <v>444</v>
      </c>
    </row>
    <row r="3" spans="1:1" ht="45">
      <c r="A3" s="90" t="s">
        <v>811</v>
      </c>
    </row>
    <row r="4" spans="1:1" ht="26.25" customHeight="1">
      <c r="A4" s="2"/>
    </row>
    <row r="5" spans="1:1" ht="121.5" customHeight="1">
      <c r="A5" s="89" t="s">
        <v>779</v>
      </c>
    </row>
    <row r="6" spans="1:1" ht="45">
      <c r="A6" s="90" t="s">
        <v>445</v>
      </c>
    </row>
    <row r="7" spans="1:1" ht="45">
      <c r="A7" s="90" t="s">
        <v>812</v>
      </c>
    </row>
    <row r="8" spans="1:1" ht="120.75" customHeight="1"/>
  </sheetData>
  <pageMargins left="0.15748031496062992" right="0.15748031496062992" top="0.56000000000000005" bottom="0.42"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D13"/>
  <sheetViews>
    <sheetView tabSelected="1" zoomScaleNormal="100" workbookViewId="0">
      <pane ySplit="4" topLeftCell="A5" activePane="bottomLeft" state="frozen"/>
      <selection pane="bottomLeft"/>
    </sheetView>
  </sheetViews>
  <sheetFormatPr defaultRowHeight="12.75"/>
  <cols>
    <col min="1" max="1" width="3.7109375" style="126" customWidth="1"/>
    <col min="2" max="2" width="84.7109375" style="126" customWidth="1"/>
    <col min="3" max="3" width="9" style="126" customWidth="1"/>
    <col min="4" max="4" width="86" style="126" customWidth="1"/>
    <col min="5" max="5" width="3.7109375" style="126" customWidth="1"/>
    <col min="6" max="16384" width="9.140625" style="126"/>
  </cols>
  <sheetData>
    <row r="1" spans="1:4" ht="22.5" customHeight="1"/>
    <row r="2" spans="1:4" ht="30" customHeight="1">
      <c r="B2" s="30" t="s">
        <v>813</v>
      </c>
      <c r="C2" s="31"/>
      <c r="D2" s="30" t="s">
        <v>814</v>
      </c>
    </row>
    <row r="3" spans="1:4" s="134" customFormat="1" ht="30" customHeight="1">
      <c r="A3" s="127"/>
      <c r="B3" s="28" t="s">
        <v>462</v>
      </c>
      <c r="C3" s="29" t="s">
        <v>464</v>
      </c>
      <c r="D3" s="28" t="s">
        <v>463</v>
      </c>
    </row>
    <row r="4" spans="1:4" s="128" customFormat="1" ht="24.75" customHeight="1">
      <c r="B4" s="27" t="s">
        <v>710</v>
      </c>
      <c r="C4" s="23"/>
      <c r="D4" s="27" t="s">
        <v>711</v>
      </c>
    </row>
    <row r="5" spans="1:4" s="128" customFormat="1" ht="50.25" customHeight="1">
      <c r="B5" s="64" t="s">
        <v>815</v>
      </c>
      <c r="C5" s="24">
        <v>1</v>
      </c>
      <c r="D5" s="64" t="s">
        <v>820</v>
      </c>
    </row>
    <row r="6" spans="1:4" s="128" customFormat="1" ht="50.25" customHeight="1">
      <c r="B6" s="76" t="s">
        <v>816</v>
      </c>
      <c r="C6" s="25">
        <v>2</v>
      </c>
      <c r="D6" s="65" t="s">
        <v>821</v>
      </c>
    </row>
    <row r="7" spans="1:4" s="128" customFormat="1" ht="50.25" customHeight="1">
      <c r="B7" s="65" t="s">
        <v>817</v>
      </c>
      <c r="C7" s="26">
        <v>3</v>
      </c>
      <c r="D7" s="65" t="s">
        <v>822</v>
      </c>
    </row>
    <row r="8" spans="1:4" ht="50.25" customHeight="1">
      <c r="B8" s="64" t="s">
        <v>818</v>
      </c>
      <c r="C8" s="24">
        <v>4</v>
      </c>
      <c r="D8" s="64" t="s">
        <v>823</v>
      </c>
    </row>
    <row r="9" spans="1:4" ht="50.25" customHeight="1">
      <c r="B9" s="76" t="s">
        <v>819</v>
      </c>
      <c r="C9" s="25">
        <v>5</v>
      </c>
      <c r="D9" s="65" t="s">
        <v>824</v>
      </c>
    </row>
    <row r="10" spans="1:4" ht="13.5" thickBot="1"/>
    <row r="11" spans="1:4" ht="13.5" customHeight="1" thickTop="1">
      <c r="B11" s="129" t="s">
        <v>842</v>
      </c>
      <c r="C11" s="130"/>
      <c r="D11" s="131"/>
    </row>
    <row r="12" spans="1:4" ht="13.5" customHeight="1">
      <c r="B12" s="132" t="s">
        <v>825</v>
      </c>
      <c r="D12" s="133"/>
    </row>
    <row r="13" spans="1:4" ht="136.5" customHeight="1"/>
  </sheetData>
  <hyperlinks>
    <hyperlink ref="C5" location="'1'!A1" display="'1'!A1" xr:uid="{00000000-0004-0000-0100-000000000000}"/>
    <hyperlink ref="C6" location="'2'!A1" display="'2'!A1" xr:uid="{00000000-0004-0000-0100-000001000000}"/>
    <hyperlink ref="C7" location="'3'!A1" display="'3'!A1" xr:uid="{00000000-0004-0000-0100-000002000000}"/>
    <hyperlink ref="C8" location="'4'!A1" display="'4'!A1" xr:uid="{00000000-0004-0000-0100-000003000000}"/>
    <hyperlink ref="C9" location="'5'!A1" display="'5'!A1" xr:uid="{00000000-0004-0000-0100-000004000000}"/>
  </hyperlinks>
  <printOptions horizontalCentered="1"/>
  <pageMargins left="0.2" right="0.17" top="0.52" bottom="0.74803149606299213" header="0.31496062992125984" footer="0.31496062992125984"/>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S65"/>
  <sheetViews>
    <sheetView zoomScaleNormal="100" workbookViewId="0">
      <pane ySplit="2" topLeftCell="A3" activePane="bottomLeft" state="frozen"/>
      <selection pane="bottomLeft"/>
    </sheetView>
  </sheetViews>
  <sheetFormatPr defaultRowHeight="12.75"/>
  <cols>
    <col min="1" max="1" width="2.5703125" style="39" customWidth="1"/>
    <col min="2" max="2" width="103.7109375" style="39" customWidth="1"/>
    <col min="3" max="3" width="3.85546875" style="39" customWidth="1"/>
    <col min="4" max="4" width="103.7109375" style="39" customWidth="1"/>
    <col min="5" max="16384" width="9.140625" style="39"/>
  </cols>
  <sheetData>
    <row r="1" spans="1:19" ht="30" customHeight="1">
      <c r="B1" s="55" t="s">
        <v>13</v>
      </c>
      <c r="C1" s="56"/>
      <c r="D1" s="55" t="s">
        <v>12</v>
      </c>
    </row>
    <row r="2" spans="1:19" s="42" customFormat="1" ht="30" customHeight="1">
      <c r="A2" s="40"/>
      <c r="B2" s="57" t="s">
        <v>14</v>
      </c>
      <c r="C2" s="58"/>
      <c r="D2" s="57" t="s">
        <v>15</v>
      </c>
    </row>
    <row r="3" spans="1:19" s="42" customFormat="1" ht="15.75">
      <c r="A3" s="40"/>
      <c r="B3" s="41"/>
      <c r="C3" s="41"/>
      <c r="D3" s="41"/>
    </row>
    <row r="4" spans="1:19" ht="13.5" customHeight="1">
      <c r="B4" s="43" t="s">
        <v>16</v>
      </c>
      <c r="C4" s="44"/>
      <c r="D4" s="43" t="s">
        <v>24</v>
      </c>
    </row>
    <row r="5" spans="1:19" ht="9.75" customHeight="1">
      <c r="B5" s="45"/>
      <c r="C5" s="44"/>
      <c r="D5" s="45"/>
    </row>
    <row r="6" spans="1:19" ht="94.5" customHeight="1">
      <c r="B6" s="46" t="s">
        <v>717</v>
      </c>
      <c r="C6" s="47"/>
      <c r="D6" s="46" t="s">
        <v>723</v>
      </c>
    </row>
    <row r="7" spans="1:19">
      <c r="B7" s="44"/>
      <c r="C7" s="44"/>
      <c r="D7" s="44"/>
    </row>
    <row r="8" spans="1:19" ht="13.5" customHeight="1">
      <c r="B8" s="43" t="s">
        <v>27</v>
      </c>
      <c r="C8" s="44"/>
      <c r="D8" s="43" t="s">
        <v>34</v>
      </c>
    </row>
    <row r="9" spans="1:19" ht="9.75" customHeight="1">
      <c r="B9" s="43"/>
      <c r="C9" s="44"/>
      <c r="D9" s="43"/>
    </row>
    <row r="10" spans="1:19" ht="27" customHeight="1">
      <c r="B10" s="46" t="s">
        <v>712</v>
      </c>
      <c r="C10" s="47"/>
      <c r="D10" s="46" t="s">
        <v>713</v>
      </c>
    </row>
    <row r="11" spans="1:19" ht="14.25" customHeight="1">
      <c r="B11" s="48"/>
      <c r="C11" s="44"/>
      <c r="D11" s="48"/>
    </row>
    <row r="12" spans="1:19" ht="13.5" customHeight="1">
      <c r="B12" s="49" t="s">
        <v>28</v>
      </c>
      <c r="C12" s="44"/>
      <c r="D12" s="49" t="s">
        <v>33</v>
      </c>
    </row>
    <row r="13" spans="1:19" ht="9.75" customHeight="1">
      <c r="B13" s="45"/>
      <c r="C13" s="44"/>
      <c r="D13" s="45"/>
    </row>
    <row r="14" spans="1:19" ht="40.5" customHeight="1">
      <c r="B14" s="146" t="s">
        <v>840</v>
      </c>
      <c r="C14" s="124"/>
      <c r="D14" s="146" t="s">
        <v>841</v>
      </c>
    </row>
    <row r="15" spans="1:19">
      <c r="B15" s="125"/>
      <c r="C15" s="44"/>
      <c r="D15" s="125"/>
    </row>
    <row r="16" spans="1:19" ht="13.5" customHeight="1">
      <c r="B16" s="43" t="s">
        <v>30</v>
      </c>
      <c r="C16" s="44"/>
      <c r="D16" s="43" t="s">
        <v>35</v>
      </c>
      <c r="S16" s="39">
        <v>0</v>
      </c>
    </row>
    <row r="17" spans="2:4" ht="9.75" customHeight="1">
      <c r="B17" s="43"/>
      <c r="C17" s="44"/>
      <c r="D17" s="43"/>
    </row>
    <row r="18" spans="2:4" ht="13.5" customHeight="1">
      <c r="B18" s="46" t="s">
        <v>17</v>
      </c>
      <c r="C18" s="47"/>
      <c r="D18" s="46" t="s">
        <v>25</v>
      </c>
    </row>
    <row r="19" spans="2:4" ht="9.75" customHeight="1">
      <c r="B19" s="44"/>
      <c r="C19" s="44"/>
      <c r="D19" s="44"/>
    </row>
    <row r="20" spans="2:4" ht="13.5" customHeight="1">
      <c r="B20" s="43" t="s">
        <v>29</v>
      </c>
      <c r="C20" s="44"/>
      <c r="D20" s="43" t="s">
        <v>32</v>
      </c>
    </row>
    <row r="21" spans="2:4" ht="9.75" customHeight="1">
      <c r="B21" s="44"/>
      <c r="C21" s="44"/>
      <c r="D21" s="44"/>
    </row>
    <row r="22" spans="2:4" ht="13.5" customHeight="1">
      <c r="B22" s="46" t="s">
        <v>838</v>
      </c>
      <c r="C22" s="47"/>
      <c r="D22" s="46" t="s">
        <v>839</v>
      </c>
    </row>
    <row r="23" spans="2:4" ht="9.75" customHeight="1">
      <c r="B23" s="44"/>
      <c r="C23" s="44"/>
      <c r="D23" s="44"/>
    </row>
    <row r="24" spans="2:4" ht="13.5" customHeight="1">
      <c r="B24" s="43" t="s">
        <v>31</v>
      </c>
      <c r="C24" s="44"/>
      <c r="D24" s="43" t="s">
        <v>36</v>
      </c>
    </row>
    <row r="25" spans="2:4" ht="9.75" customHeight="1">
      <c r="B25" s="44"/>
      <c r="C25" s="44"/>
      <c r="D25" s="44"/>
    </row>
    <row r="26" spans="2:4" ht="40.5" customHeight="1">
      <c r="B26" s="46" t="s">
        <v>791</v>
      </c>
      <c r="C26" s="47"/>
      <c r="D26" s="46" t="s">
        <v>792</v>
      </c>
    </row>
    <row r="27" spans="2:4">
      <c r="B27" s="44"/>
      <c r="C27" s="44"/>
      <c r="D27" s="44"/>
    </row>
    <row r="28" spans="2:4" ht="13.5" customHeight="1">
      <c r="B28" s="49" t="s">
        <v>19</v>
      </c>
      <c r="C28" s="44"/>
      <c r="D28" s="49" t="s">
        <v>26</v>
      </c>
    </row>
    <row r="29" spans="2:4" ht="9.75" customHeight="1">
      <c r="B29" s="44"/>
      <c r="C29" s="44"/>
      <c r="D29" s="44"/>
    </row>
    <row r="30" spans="2:4" ht="76.5">
      <c r="B30" s="46" t="s">
        <v>804</v>
      </c>
      <c r="C30" s="47"/>
      <c r="D30" s="46" t="s">
        <v>805</v>
      </c>
    </row>
    <row r="31" spans="2:4">
      <c r="B31" s="44"/>
      <c r="C31" s="44"/>
      <c r="D31" s="44"/>
    </row>
    <row r="32" spans="2:4" ht="25.5">
      <c r="B32" s="46" t="s">
        <v>802</v>
      </c>
      <c r="C32" s="47"/>
      <c r="D32" s="46" t="s">
        <v>803</v>
      </c>
    </row>
    <row r="33" spans="2:4">
      <c r="B33" s="47"/>
      <c r="C33" s="47"/>
      <c r="D33" s="47"/>
    </row>
    <row r="34" spans="2:4" ht="38.25">
      <c r="B34" s="46" t="s">
        <v>724</v>
      </c>
      <c r="C34" s="47"/>
      <c r="D34" s="46" t="s">
        <v>725</v>
      </c>
    </row>
    <row r="35" spans="2:4">
      <c r="B35" s="47"/>
      <c r="C35" s="47"/>
      <c r="D35" s="47"/>
    </row>
    <row r="36" spans="2:4" ht="27" customHeight="1">
      <c r="B36" s="46" t="s">
        <v>806</v>
      </c>
      <c r="C36" s="47"/>
      <c r="D36" s="46" t="s">
        <v>807</v>
      </c>
    </row>
    <row r="37" spans="2:4">
      <c r="B37" s="47"/>
      <c r="C37" s="47"/>
      <c r="D37" s="47"/>
    </row>
    <row r="38" spans="2:4" ht="27" customHeight="1">
      <c r="B38" s="46" t="s">
        <v>726</v>
      </c>
      <c r="C38" s="47"/>
      <c r="D38" s="46" t="s">
        <v>727</v>
      </c>
    </row>
    <row r="39" spans="2:4">
      <c r="B39" s="47"/>
      <c r="C39" s="47"/>
      <c r="D39" s="47"/>
    </row>
    <row r="40" spans="2:4" ht="67.5" customHeight="1">
      <c r="B40" s="46" t="s">
        <v>728</v>
      </c>
      <c r="C40" s="47"/>
      <c r="D40" s="46" t="s">
        <v>729</v>
      </c>
    </row>
    <row r="41" spans="2:4">
      <c r="B41" s="47"/>
      <c r="C41" s="47"/>
      <c r="D41" s="47"/>
    </row>
    <row r="42" spans="2:4" ht="27" customHeight="1">
      <c r="B42" s="46" t="s">
        <v>730</v>
      </c>
      <c r="C42" s="47"/>
      <c r="D42" s="46" t="s">
        <v>731</v>
      </c>
    </row>
    <row r="43" spans="2:4">
      <c r="B43" s="47"/>
      <c r="C43" s="47"/>
      <c r="D43" s="47"/>
    </row>
    <row r="44" spans="2:4" ht="54" customHeight="1">
      <c r="B44" s="46" t="s">
        <v>808</v>
      </c>
      <c r="C44" s="47"/>
      <c r="D44" s="46" t="s">
        <v>809</v>
      </c>
    </row>
    <row r="45" spans="2:4">
      <c r="B45" s="47"/>
      <c r="C45" s="47"/>
      <c r="D45" s="47"/>
    </row>
    <row r="46" spans="2:4" ht="27" customHeight="1">
      <c r="B46" s="46" t="s">
        <v>732</v>
      </c>
      <c r="C46" s="47"/>
      <c r="D46" s="46" t="s">
        <v>733</v>
      </c>
    </row>
    <row r="47" spans="2:4">
      <c r="B47" s="47"/>
      <c r="C47" s="47"/>
      <c r="D47" s="47"/>
    </row>
    <row r="48" spans="2:4" ht="27" customHeight="1">
      <c r="B48" s="46" t="s">
        <v>734</v>
      </c>
      <c r="C48" s="47"/>
      <c r="D48" s="46" t="s">
        <v>735</v>
      </c>
    </row>
    <row r="49" spans="2:4">
      <c r="B49" s="47"/>
      <c r="C49" s="47"/>
      <c r="D49" s="47"/>
    </row>
    <row r="50" spans="2:4" ht="27" customHeight="1">
      <c r="B50" s="46" t="s">
        <v>810</v>
      </c>
      <c r="C50" s="47"/>
      <c r="D50" s="46" t="s">
        <v>736</v>
      </c>
    </row>
    <row r="51" spans="2:4">
      <c r="B51" s="47"/>
      <c r="C51" s="47"/>
      <c r="D51" s="47"/>
    </row>
    <row r="52" spans="2:4" ht="13.5" customHeight="1">
      <c r="B52" s="47" t="s">
        <v>737</v>
      </c>
      <c r="C52" s="47"/>
      <c r="D52" s="47" t="s">
        <v>738</v>
      </c>
    </row>
    <row r="53" spans="2:4">
      <c r="B53" s="44"/>
      <c r="C53" s="44"/>
      <c r="D53" s="44"/>
    </row>
    <row r="54" spans="2:4" ht="13.5" customHeight="1">
      <c r="B54" s="49" t="s">
        <v>18</v>
      </c>
      <c r="C54" s="44"/>
      <c r="D54" s="49" t="s">
        <v>26</v>
      </c>
    </row>
    <row r="55" spans="2:4" ht="9.75" customHeight="1">
      <c r="B55" s="44"/>
      <c r="C55" s="44"/>
      <c r="D55" s="44"/>
    </row>
    <row r="56" spans="2:4">
      <c r="B56" s="50" t="s">
        <v>20</v>
      </c>
      <c r="C56" s="44"/>
      <c r="D56" s="50" t="s">
        <v>466</v>
      </c>
    </row>
    <row r="57" spans="2:4">
      <c r="B57" s="50" t="s">
        <v>21</v>
      </c>
      <c r="C57" s="44"/>
      <c r="D57" s="50" t="s">
        <v>37</v>
      </c>
    </row>
    <row r="58" spans="2:4">
      <c r="B58" s="51" t="s">
        <v>22</v>
      </c>
      <c r="C58" s="44"/>
      <c r="D58" s="51" t="s">
        <v>38</v>
      </c>
    </row>
    <row r="59" spans="2:4">
      <c r="B59" s="50" t="s">
        <v>23</v>
      </c>
      <c r="C59" s="44"/>
      <c r="D59" s="50" t="s">
        <v>40</v>
      </c>
    </row>
    <row r="60" spans="2:4">
      <c r="B60" s="50" t="s">
        <v>41</v>
      </c>
      <c r="C60" s="44"/>
      <c r="D60" s="50" t="s">
        <v>39</v>
      </c>
    </row>
    <row r="61" spans="2:4" ht="15.75" thickBot="1">
      <c r="B61" s="52"/>
    </row>
    <row r="62" spans="2:4" s="59" customFormat="1" ht="13.5" customHeight="1" thickTop="1">
      <c r="B62" s="60" t="str">
        <f>'Περιεχόμενα-Contents'!B11</f>
        <v>(Τελευταία Ενημέρωση/Last update 07/10/2025)</v>
      </c>
      <c r="C62" s="61"/>
      <c r="D62" s="62"/>
    </row>
    <row r="63" spans="2:4" s="59" customFormat="1" ht="13.5" customHeight="1">
      <c r="B63" s="13" t="str">
        <f>'Περιεχόμενα-Contents'!B12</f>
        <v>COPYRIGHT ©: 2025 ΚΥΠΡΙΑΚΗ ΔΗΜΟΚΡΑΤΙΑ, ΣΤΑΤΙΣΤΙΚΗ ΥΠΗΡΕΣΙΑ/REPUBLIC OF CYPRUS, STATISTICAL SERVICE</v>
      </c>
      <c r="D63" s="63"/>
    </row>
    <row r="64" spans="2:4">
      <c r="B64" s="36"/>
      <c r="D64" s="53"/>
    </row>
    <row r="65" spans="2:4">
      <c r="B65" s="37"/>
      <c r="D65" s="54"/>
    </row>
  </sheetData>
  <printOptions horizontalCentered="1"/>
  <pageMargins left="0.15748031496062992" right="0.15748031496062992" top="0.55118110236220474" bottom="0.43307086614173229" header="0.35433070866141736" footer="0.15748031496062992"/>
  <pageSetup paperSize="9" scale="69" fitToHeight="2" orientation="landscape" r:id="rId1"/>
  <headerFooter differentFirst="1">
    <oddHeader>&amp;L(συνέχεια)&amp;R(continued)</oddHeader>
    <oddFooter xml:space="preserve">&amp;C- &amp;P -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G223"/>
  <sheetViews>
    <sheetView zoomScaleNormal="100" workbookViewId="0">
      <pane ySplit="6" topLeftCell="A7" activePane="bottomLeft" state="frozen"/>
      <selection pane="bottomLeft" activeCell="A3" sqref="A3"/>
    </sheetView>
  </sheetViews>
  <sheetFormatPr defaultRowHeight="12"/>
  <cols>
    <col min="1" max="1" width="15.140625" style="32" customWidth="1"/>
    <col min="2" max="3" width="70.7109375" style="32" customWidth="1"/>
    <col min="4" max="16384" width="9.140625" style="32"/>
  </cols>
  <sheetData>
    <row r="1" spans="1:7" ht="29.25" customHeight="1">
      <c r="A1" s="192" t="s">
        <v>42</v>
      </c>
      <c r="B1" s="192"/>
      <c r="C1" s="192"/>
    </row>
    <row r="2" spans="1:7" ht="29.25" customHeight="1">
      <c r="A2" s="192" t="s">
        <v>43</v>
      </c>
      <c r="B2" s="192"/>
      <c r="C2" s="192"/>
    </row>
    <row r="3" spans="1:7" ht="12.75" customHeight="1">
      <c r="A3" s="33"/>
      <c r="B3" s="33"/>
      <c r="C3" s="33"/>
    </row>
    <row r="4" spans="1:7">
      <c r="A4" s="34"/>
      <c r="B4" s="33"/>
      <c r="C4" s="33"/>
    </row>
    <row r="5" spans="1:7" ht="25.5" customHeight="1">
      <c r="A5" s="114" t="s">
        <v>739</v>
      </c>
      <c r="B5" s="190" t="s">
        <v>44</v>
      </c>
      <c r="C5" s="190" t="s">
        <v>45</v>
      </c>
    </row>
    <row r="6" spans="1:7" ht="27" customHeight="1">
      <c r="A6" s="115" t="s">
        <v>740</v>
      </c>
      <c r="B6" s="191"/>
      <c r="C6" s="191"/>
      <c r="G6" s="35"/>
    </row>
    <row r="7" spans="1:7" ht="30" customHeight="1">
      <c r="A7" s="116" t="s">
        <v>3</v>
      </c>
      <c r="B7" s="66" t="s">
        <v>484</v>
      </c>
      <c r="C7" s="66" t="s">
        <v>257</v>
      </c>
      <c r="G7" s="35"/>
    </row>
    <row r="8" spans="1:7" ht="30" customHeight="1">
      <c r="A8" s="117" t="s">
        <v>46</v>
      </c>
      <c r="B8" s="66" t="s">
        <v>483</v>
      </c>
      <c r="C8" s="66" t="s">
        <v>258</v>
      </c>
      <c r="G8" s="35"/>
    </row>
    <row r="9" spans="1:7" ht="30" customHeight="1">
      <c r="A9" s="118" t="s">
        <v>47</v>
      </c>
      <c r="B9" s="67" t="s">
        <v>702</v>
      </c>
      <c r="C9" s="67" t="s">
        <v>704</v>
      </c>
      <c r="G9" s="35"/>
    </row>
    <row r="10" spans="1:7" ht="30" customHeight="1">
      <c r="A10" s="118" t="s">
        <v>48</v>
      </c>
      <c r="B10" s="67" t="s">
        <v>703</v>
      </c>
      <c r="C10" s="67" t="s">
        <v>259</v>
      </c>
      <c r="G10" s="35"/>
    </row>
    <row r="11" spans="1:7" ht="30" customHeight="1">
      <c r="A11" s="118" t="s">
        <v>49</v>
      </c>
      <c r="B11" s="67" t="s">
        <v>705</v>
      </c>
      <c r="C11" s="67" t="s">
        <v>260</v>
      </c>
      <c r="G11" s="35"/>
    </row>
    <row r="12" spans="1:7" ht="30" customHeight="1">
      <c r="A12" s="118" t="s">
        <v>50</v>
      </c>
      <c r="B12" s="67" t="s">
        <v>706</v>
      </c>
      <c r="C12" s="67" t="s">
        <v>261</v>
      </c>
      <c r="G12" s="35"/>
    </row>
    <row r="13" spans="1:7" ht="30" customHeight="1">
      <c r="A13" s="118" t="s">
        <v>51</v>
      </c>
      <c r="B13" s="67" t="s">
        <v>707</v>
      </c>
      <c r="C13" s="67" t="s">
        <v>262</v>
      </c>
      <c r="G13" s="35"/>
    </row>
    <row r="14" spans="1:7" ht="30" customHeight="1">
      <c r="A14" s="117" t="s">
        <v>52</v>
      </c>
      <c r="B14" s="66" t="s">
        <v>480</v>
      </c>
      <c r="C14" s="66" t="s">
        <v>263</v>
      </c>
      <c r="G14" s="35"/>
    </row>
    <row r="15" spans="1:7" ht="30" customHeight="1">
      <c r="A15" s="118" t="s">
        <v>53</v>
      </c>
      <c r="B15" s="67" t="s">
        <v>708</v>
      </c>
      <c r="C15" s="67" t="s">
        <v>264</v>
      </c>
      <c r="G15" s="35"/>
    </row>
    <row r="16" spans="1:7" ht="30" customHeight="1">
      <c r="A16" s="118" t="s">
        <v>54</v>
      </c>
      <c r="B16" s="67" t="s">
        <v>709</v>
      </c>
      <c r="C16" s="67" t="s">
        <v>265</v>
      </c>
      <c r="G16" s="35"/>
    </row>
    <row r="17" spans="1:7" ht="30" customHeight="1">
      <c r="A17" s="117" t="s">
        <v>55</v>
      </c>
      <c r="B17" s="66" t="s">
        <v>481</v>
      </c>
      <c r="C17" s="66" t="s">
        <v>266</v>
      </c>
      <c r="G17" s="35"/>
    </row>
    <row r="18" spans="1:7" ht="30" customHeight="1">
      <c r="A18" s="118" t="s">
        <v>56</v>
      </c>
      <c r="B18" s="67" t="s">
        <v>482</v>
      </c>
      <c r="C18" s="67" t="s">
        <v>267</v>
      </c>
      <c r="G18" s="35"/>
    </row>
    <row r="19" spans="1:7" ht="30" customHeight="1">
      <c r="A19" s="117" t="s">
        <v>57</v>
      </c>
      <c r="B19" s="66" t="s">
        <v>485</v>
      </c>
      <c r="C19" s="66" t="s">
        <v>268</v>
      </c>
      <c r="G19" s="35"/>
    </row>
    <row r="20" spans="1:7" ht="30" customHeight="1">
      <c r="A20" s="118" t="s">
        <v>58</v>
      </c>
      <c r="B20" s="67" t="s">
        <v>59</v>
      </c>
      <c r="C20" s="67" t="s">
        <v>269</v>
      </c>
      <c r="G20" s="35"/>
    </row>
    <row r="21" spans="1:7" ht="30" customHeight="1">
      <c r="A21" s="118" t="s">
        <v>60</v>
      </c>
      <c r="B21" s="67" t="s">
        <v>486</v>
      </c>
      <c r="C21" s="67" t="s">
        <v>270</v>
      </c>
      <c r="G21" s="35"/>
    </row>
    <row r="22" spans="1:7" ht="30" customHeight="1">
      <c r="A22" s="118" t="s">
        <v>61</v>
      </c>
      <c r="B22" s="67" t="s">
        <v>488</v>
      </c>
      <c r="C22" s="67" t="s">
        <v>271</v>
      </c>
      <c r="G22" s="35"/>
    </row>
    <row r="23" spans="1:7" ht="30" customHeight="1">
      <c r="A23" s="118" t="s">
        <v>62</v>
      </c>
      <c r="B23" s="67" t="s">
        <v>487</v>
      </c>
      <c r="C23" s="67" t="s">
        <v>272</v>
      </c>
      <c r="G23" s="35"/>
    </row>
    <row r="24" spans="1:7" ht="30" customHeight="1">
      <c r="A24" s="118" t="s">
        <v>63</v>
      </c>
      <c r="B24" s="67" t="s">
        <v>489</v>
      </c>
      <c r="C24" s="67" t="s">
        <v>273</v>
      </c>
      <c r="G24" s="35"/>
    </row>
    <row r="25" spans="1:7" ht="30" customHeight="1">
      <c r="A25" s="118" t="s">
        <v>64</v>
      </c>
      <c r="B25" s="67" t="s">
        <v>490</v>
      </c>
      <c r="C25" s="67" t="s">
        <v>274</v>
      </c>
      <c r="G25" s="35"/>
    </row>
    <row r="26" spans="1:7" ht="30" customHeight="1">
      <c r="A26" s="117" t="s">
        <v>65</v>
      </c>
      <c r="B26" s="66" t="s">
        <v>491</v>
      </c>
      <c r="C26" s="66" t="s">
        <v>275</v>
      </c>
      <c r="G26" s="35"/>
    </row>
    <row r="27" spans="1:7" ht="30" customHeight="1">
      <c r="A27" s="118" t="s">
        <v>66</v>
      </c>
      <c r="B27" s="67" t="s">
        <v>492</v>
      </c>
      <c r="C27" s="67" t="s">
        <v>276</v>
      </c>
      <c r="G27" s="35"/>
    </row>
    <row r="28" spans="1:7" ht="30" customHeight="1">
      <c r="A28" s="118" t="s">
        <v>67</v>
      </c>
      <c r="B28" s="67" t="s">
        <v>493</v>
      </c>
      <c r="C28" s="67" t="s">
        <v>277</v>
      </c>
      <c r="G28" s="35"/>
    </row>
    <row r="29" spans="1:7" ht="30" customHeight="1">
      <c r="A29" s="116" t="s">
        <v>245</v>
      </c>
      <c r="B29" s="66" t="s">
        <v>494</v>
      </c>
      <c r="C29" s="66" t="s">
        <v>278</v>
      </c>
    </row>
    <row r="30" spans="1:7" ht="30" customHeight="1">
      <c r="A30" s="117" t="s">
        <v>246</v>
      </c>
      <c r="B30" s="66" t="s">
        <v>247</v>
      </c>
      <c r="C30" s="66" t="s">
        <v>279</v>
      </c>
    </row>
    <row r="31" spans="1:7" ht="30" customHeight="1">
      <c r="A31" s="118" t="s">
        <v>248</v>
      </c>
      <c r="B31" s="67" t="s">
        <v>495</v>
      </c>
      <c r="C31" s="67" t="s">
        <v>280</v>
      </c>
    </row>
    <row r="32" spans="1:7" ht="30" customHeight="1">
      <c r="A32" s="118" t="s">
        <v>249</v>
      </c>
      <c r="B32" s="67" t="s">
        <v>496</v>
      </c>
      <c r="C32" s="67" t="s">
        <v>281</v>
      </c>
    </row>
    <row r="33" spans="1:3" ht="30" customHeight="1">
      <c r="A33" s="118" t="s">
        <v>250</v>
      </c>
      <c r="B33" s="67" t="s">
        <v>497</v>
      </c>
      <c r="C33" s="67" t="s">
        <v>282</v>
      </c>
    </row>
    <row r="34" spans="1:3" ht="30" customHeight="1">
      <c r="A34" s="118" t="s">
        <v>251</v>
      </c>
      <c r="B34" s="67" t="s">
        <v>498</v>
      </c>
      <c r="C34" s="67" t="s">
        <v>283</v>
      </c>
    </row>
    <row r="35" spans="1:3" ht="30" customHeight="1">
      <c r="A35" s="117" t="s">
        <v>252</v>
      </c>
      <c r="B35" s="66" t="s">
        <v>499</v>
      </c>
      <c r="C35" s="66" t="s">
        <v>284</v>
      </c>
    </row>
    <row r="36" spans="1:3" ht="30" customHeight="1">
      <c r="A36" s="118" t="s">
        <v>253</v>
      </c>
      <c r="B36" s="67" t="s">
        <v>500</v>
      </c>
      <c r="C36" s="67" t="s">
        <v>285</v>
      </c>
    </row>
    <row r="37" spans="1:3" ht="30" customHeight="1">
      <c r="A37" s="118" t="s">
        <v>254</v>
      </c>
      <c r="B37" s="67" t="s">
        <v>501</v>
      </c>
      <c r="C37" s="67" t="s">
        <v>2</v>
      </c>
    </row>
    <row r="38" spans="1:3" ht="30" customHeight="1">
      <c r="A38" s="118" t="s">
        <v>255</v>
      </c>
      <c r="B38" s="67" t="s">
        <v>502</v>
      </c>
      <c r="C38" s="67" t="s">
        <v>286</v>
      </c>
    </row>
    <row r="39" spans="1:3" ht="30" customHeight="1">
      <c r="A39" s="118" t="s">
        <v>256</v>
      </c>
      <c r="B39" s="67" t="s">
        <v>503</v>
      </c>
      <c r="C39" s="67" t="s">
        <v>287</v>
      </c>
    </row>
    <row r="40" spans="1:3" ht="30" customHeight="1">
      <c r="A40" s="116" t="s">
        <v>4</v>
      </c>
      <c r="B40" s="66" t="s">
        <v>504</v>
      </c>
      <c r="C40" s="66" t="s">
        <v>288</v>
      </c>
    </row>
    <row r="41" spans="1:3" ht="30" customHeight="1">
      <c r="A41" s="117" t="s">
        <v>68</v>
      </c>
      <c r="B41" s="66" t="s">
        <v>505</v>
      </c>
      <c r="C41" s="66" t="s">
        <v>289</v>
      </c>
    </row>
    <row r="42" spans="1:3" ht="30" customHeight="1">
      <c r="A42" s="118" t="s">
        <v>69</v>
      </c>
      <c r="B42" s="67" t="s">
        <v>506</v>
      </c>
      <c r="C42" s="67" t="s">
        <v>290</v>
      </c>
    </row>
    <row r="43" spans="1:3" ht="30" customHeight="1">
      <c r="A43" s="118" t="s">
        <v>70</v>
      </c>
      <c r="B43" s="67" t="s">
        <v>507</v>
      </c>
      <c r="C43" s="67" t="s">
        <v>291</v>
      </c>
    </row>
    <row r="44" spans="1:3" ht="30" customHeight="1">
      <c r="A44" s="118" t="s">
        <v>71</v>
      </c>
      <c r="B44" s="67" t="s">
        <v>508</v>
      </c>
      <c r="C44" s="67" t="s">
        <v>292</v>
      </c>
    </row>
    <row r="45" spans="1:3" ht="30" customHeight="1">
      <c r="A45" s="118" t="s">
        <v>72</v>
      </c>
      <c r="B45" s="67" t="s">
        <v>511</v>
      </c>
      <c r="C45" s="67" t="s">
        <v>293</v>
      </c>
    </row>
    <row r="46" spans="1:3" ht="30" customHeight="1">
      <c r="A46" s="118" t="s">
        <v>73</v>
      </c>
      <c r="B46" s="67" t="s">
        <v>510</v>
      </c>
      <c r="C46" s="67" t="s">
        <v>294</v>
      </c>
    </row>
    <row r="47" spans="1:3" ht="30" customHeight="1">
      <c r="A47" s="118" t="s">
        <v>74</v>
      </c>
      <c r="B47" s="67" t="s">
        <v>509</v>
      </c>
      <c r="C47" s="67" t="s">
        <v>295</v>
      </c>
    </row>
    <row r="48" spans="1:3" ht="30" customHeight="1">
      <c r="A48" s="118" t="s">
        <v>75</v>
      </c>
      <c r="B48" s="67" t="s">
        <v>512</v>
      </c>
      <c r="C48" s="67" t="s">
        <v>296</v>
      </c>
    </row>
    <row r="49" spans="1:3" ht="30" customHeight="1">
      <c r="A49" s="117" t="s">
        <v>76</v>
      </c>
      <c r="B49" s="66" t="s">
        <v>513</v>
      </c>
      <c r="C49" s="66" t="s">
        <v>297</v>
      </c>
    </row>
    <row r="50" spans="1:3" ht="30" customHeight="1">
      <c r="A50" s="118" t="s">
        <v>77</v>
      </c>
      <c r="B50" s="67" t="s">
        <v>514</v>
      </c>
      <c r="C50" s="67" t="s">
        <v>298</v>
      </c>
    </row>
    <row r="51" spans="1:3" ht="30" customHeight="1">
      <c r="A51" s="118" t="s">
        <v>78</v>
      </c>
      <c r="B51" s="67" t="s">
        <v>515</v>
      </c>
      <c r="C51" s="67" t="s">
        <v>299</v>
      </c>
    </row>
    <row r="52" spans="1:3" ht="30" customHeight="1">
      <c r="A52" s="118" t="s">
        <v>79</v>
      </c>
      <c r="B52" s="67" t="s">
        <v>516</v>
      </c>
      <c r="C52" s="67" t="s">
        <v>300</v>
      </c>
    </row>
    <row r="53" spans="1:3" ht="30" customHeight="1">
      <c r="A53" s="118" t="s">
        <v>80</v>
      </c>
      <c r="B53" s="67" t="s">
        <v>517</v>
      </c>
      <c r="C53" s="67" t="s">
        <v>301</v>
      </c>
    </row>
    <row r="54" spans="1:3" ht="30" customHeight="1">
      <c r="A54" s="118" t="s">
        <v>81</v>
      </c>
      <c r="B54" s="67" t="s">
        <v>518</v>
      </c>
      <c r="C54" s="67" t="s">
        <v>302</v>
      </c>
    </row>
    <row r="55" spans="1:3" ht="30" customHeight="1">
      <c r="A55" s="117" t="s">
        <v>82</v>
      </c>
      <c r="B55" s="66" t="s">
        <v>519</v>
      </c>
      <c r="C55" s="66" t="s">
        <v>520</v>
      </c>
    </row>
    <row r="56" spans="1:3" ht="30" customHeight="1">
      <c r="A56" s="118" t="s">
        <v>83</v>
      </c>
      <c r="B56" s="67" t="s">
        <v>522</v>
      </c>
      <c r="C56" s="67" t="s">
        <v>303</v>
      </c>
    </row>
    <row r="57" spans="1:3" ht="30" customHeight="1">
      <c r="A57" s="118" t="s">
        <v>84</v>
      </c>
      <c r="B57" s="67" t="s">
        <v>85</v>
      </c>
      <c r="C57" s="67" t="s">
        <v>521</v>
      </c>
    </row>
    <row r="58" spans="1:3" ht="30" customHeight="1">
      <c r="A58" s="117" t="s">
        <v>86</v>
      </c>
      <c r="B58" s="66" t="s">
        <v>87</v>
      </c>
      <c r="C58" s="66" t="s">
        <v>304</v>
      </c>
    </row>
    <row r="59" spans="1:3" ht="30" customHeight="1">
      <c r="A59" s="118" t="s">
        <v>88</v>
      </c>
      <c r="B59" s="67" t="s">
        <v>523</v>
      </c>
      <c r="C59" s="67" t="s">
        <v>305</v>
      </c>
    </row>
    <row r="60" spans="1:3" ht="30" customHeight="1">
      <c r="A60" s="118" t="s">
        <v>89</v>
      </c>
      <c r="B60" s="67" t="s">
        <v>90</v>
      </c>
      <c r="C60" s="67" t="s">
        <v>306</v>
      </c>
    </row>
    <row r="61" spans="1:3" ht="30" customHeight="1">
      <c r="A61" s="118" t="s">
        <v>91</v>
      </c>
      <c r="B61" s="67" t="s">
        <v>92</v>
      </c>
      <c r="C61" s="67" t="s">
        <v>307</v>
      </c>
    </row>
    <row r="62" spans="1:3" ht="30" customHeight="1">
      <c r="A62" s="118" t="s">
        <v>93</v>
      </c>
      <c r="B62" s="67" t="s">
        <v>524</v>
      </c>
      <c r="C62" s="67" t="s">
        <v>308</v>
      </c>
    </row>
    <row r="63" spans="1:3" ht="30" customHeight="1">
      <c r="A63" s="117" t="s">
        <v>94</v>
      </c>
      <c r="B63" s="66" t="s">
        <v>526</v>
      </c>
      <c r="C63" s="66" t="s">
        <v>309</v>
      </c>
    </row>
    <row r="64" spans="1:3" ht="30" customHeight="1">
      <c r="A64" s="118" t="s">
        <v>95</v>
      </c>
      <c r="B64" s="67" t="s">
        <v>525</v>
      </c>
      <c r="C64" s="67" t="s">
        <v>310</v>
      </c>
    </row>
    <row r="65" spans="1:3" ht="30" customHeight="1">
      <c r="A65" s="118" t="s">
        <v>96</v>
      </c>
      <c r="B65" s="67" t="s">
        <v>527</v>
      </c>
      <c r="C65" s="67" t="s">
        <v>311</v>
      </c>
    </row>
    <row r="66" spans="1:3" ht="30" customHeight="1">
      <c r="A66" s="118" t="s">
        <v>97</v>
      </c>
      <c r="B66" s="67" t="s">
        <v>528</v>
      </c>
      <c r="C66" s="67" t="s">
        <v>312</v>
      </c>
    </row>
    <row r="67" spans="1:3" ht="30" customHeight="1">
      <c r="A67" s="118" t="s">
        <v>98</v>
      </c>
      <c r="B67" s="67" t="s">
        <v>529</v>
      </c>
      <c r="C67" s="67" t="s">
        <v>313</v>
      </c>
    </row>
    <row r="68" spans="1:3" ht="30" customHeight="1">
      <c r="A68" s="117" t="s">
        <v>99</v>
      </c>
      <c r="B68" s="66" t="s">
        <v>530</v>
      </c>
      <c r="C68" s="66" t="s">
        <v>314</v>
      </c>
    </row>
    <row r="69" spans="1:3" ht="30" customHeight="1">
      <c r="A69" s="118" t="s">
        <v>100</v>
      </c>
      <c r="B69" s="67" t="s">
        <v>531</v>
      </c>
      <c r="C69" s="67" t="s">
        <v>315</v>
      </c>
    </row>
    <row r="70" spans="1:3" ht="30" customHeight="1">
      <c r="A70" s="118" t="s">
        <v>101</v>
      </c>
      <c r="B70" s="67" t="s">
        <v>532</v>
      </c>
      <c r="C70" s="67" t="s">
        <v>316</v>
      </c>
    </row>
    <row r="71" spans="1:3" ht="30" customHeight="1">
      <c r="A71" s="118" t="s">
        <v>102</v>
      </c>
      <c r="B71" s="67" t="s">
        <v>533</v>
      </c>
      <c r="C71" s="67" t="s">
        <v>317</v>
      </c>
    </row>
    <row r="72" spans="1:3" ht="30" customHeight="1">
      <c r="A72" s="118" t="s">
        <v>103</v>
      </c>
      <c r="B72" s="67" t="s">
        <v>534</v>
      </c>
      <c r="C72" s="67" t="s">
        <v>318</v>
      </c>
    </row>
    <row r="73" spans="1:3" ht="30" customHeight="1">
      <c r="A73" s="116" t="s">
        <v>1</v>
      </c>
      <c r="B73" s="66" t="s">
        <v>535</v>
      </c>
      <c r="C73" s="66" t="s">
        <v>319</v>
      </c>
    </row>
    <row r="74" spans="1:3" ht="30" customHeight="1">
      <c r="A74" s="117" t="s">
        <v>104</v>
      </c>
      <c r="B74" s="66" t="s">
        <v>105</v>
      </c>
      <c r="C74" s="66" t="s">
        <v>320</v>
      </c>
    </row>
    <row r="75" spans="1:3" ht="30" customHeight="1">
      <c r="A75" s="118" t="s">
        <v>106</v>
      </c>
      <c r="B75" s="67" t="s">
        <v>536</v>
      </c>
      <c r="C75" s="67" t="s">
        <v>321</v>
      </c>
    </row>
    <row r="76" spans="1:3" ht="30" customHeight="1">
      <c r="A76" s="118" t="s">
        <v>107</v>
      </c>
      <c r="B76" s="67" t="s">
        <v>537</v>
      </c>
      <c r="C76" s="67" t="s">
        <v>322</v>
      </c>
    </row>
    <row r="77" spans="1:3" ht="30" customHeight="1">
      <c r="A77" s="118" t="s">
        <v>108</v>
      </c>
      <c r="B77" s="67" t="s">
        <v>538</v>
      </c>
      <c r="C77" s="67" t="s">
        <v>323</v>
      </c>
    </row>
    <row r="78" spans="1:3" ht="30" customHeight="1">
      <c r="A78" s="118" t="s">
        <v>109</v>
      </c>
      <c r="B78" s="67" t="s">
        <v>539</v>
      </c>
      <c r="C78" s="67" t="s">
        <v>324</v>
      </c>
    </row>
    <row r="79" spans="1:3" ht="30" customHeight="1">
      <c r="A79" s="116" t="s">
        <v>5</v>
      </c>
      <c r="B79" s="66" t="s">
        <v>540</v>
      </c>
      <c r="C79" s="66" t="s">
        <v>325</v>
      </c>
    </row>
    <row r="80" spans="1:3" ht="30" customHeight="1">
      <c r="A80" s="117" t="s">
        <v>110</v>
      </c>
      <c r="B80" s="66" t="s">
        <v>541</v>
      </c>
      <c r="C80" s="66" t="s">
        <v>326</v>
      </c>
    </row>
    <row r="81" spans="1:3" ht="30" customHeight="1">
      <c r="A81" s="118" t="s">
        <v>111</v>
      </c>
      <c r="B81" s="67" t="s">
        <v>542</v>
      </c>
      <c r="C81" s="67" t="s">
        <v>327</v>
      </c>
    </row>
    <row r="82" spans="1:3" ht="30" customHeight="1">
      <c r="A82" s="118" t="s">
        <v>112</v>
      </c>
      <c r="B82" s="67" t="s">
        <v>543</v>
      </c>
      <c r="C82" s="67" t="s">
        <v>328</v>
      </c>
    </row>
    <row r="83" spans="1:3" ht="30" customHeight="1">
      <c r="A83" s="117" t="s">
        <v>113</v>
      </c>
      <c r="B83" s="66" t="s">
        <v>544</v>
      </c>
      <c r="C83" s="66" t="s">
        <v>329</v>
      </c>
    </row>
    <row r="84" spans="1:3" ht="30" customHeight="1">
      <c r="A84" s="118" t="s">
        <v>114</v>
      </c>
      <c r="B84" s="67" t="s">
        <v>545</v>
      </c>
      <c r="C84" s="67" t="s">
        <v>330</v>
      </c>
    </row>
    <row r="85" spans="1:3" ht="30" customHeight="1">
      <c r="A85" s="118" t="s">
        <v>115</v>
      </c>
      <c r="B85" s="67" t="s">
        <v>546</v>
      </c>
      <c r="C85" s="67" t="s">
        <v>331</v>
      </c>
    </row>
    <row r="86" spans="1:3" ht="30" customHeight="1">
      <c r="A86" s="118" t="s">
        <v>116</v>
      </c>
      <c r="B86" s="67" t="s">
        <v>547</v>
      </c>
      <c r="C86" s="67" t="s">
        <v>332</v>
      </c>
    </row>
    <row r="87" spans="1:3" ht="30" customHeight="1">
      <c r="A87" s="117" t="s">
        <v>117</v>
      </c>
      <c r="B87" s="66" t="s">
        <v>548</v>
      </c>
      <c r="C87" s="66" t="s">
        <v>333</v>
      </c>
    </row>
    <row r="88" spans="1:3" ht="30" customHeight="1">
      <c r="A88" s="118" t="s">
        <v>118</v>
      </c>
      <c r="B88" s="67" t="s">
        <v>550</v>
      </c>
      <c r="C88" s="67" t="s">
        <v>334</v>
      </c>
    </row>
    <row r="89" spans="1:3" ht="30" customHeight="1">
      <c r="A89" s="118" t="s">
        <v>119</v>
      </c>
      <c r="B89" s="67" t="s">
        <v>551</v>
      </c>
      <c r="C89" s="67" t="s">
        <v>335</v>
      </c>
    </row>
    <row r="90" spans="1:3" ht="30" customHeight="1">
      <c r="A90" s="118" t="s">
        <v>120</v>
      </c>
      <c r="B90" s="67" t="s">
        <v>549</v>
      </c>
      <c r="C90" s="67" t="s">
        <v>336</v>
      </c>
    </row>
    <row r="91" spans="1:3" ht="30" customHeight="1">
      <c r="A91" s="117" t="s">
        <v>468</v>
      </c>
      <c r="B91" s="66" t="s">
        <v>552</v>
      </c>
      <c r="C91" s="66" t="s">
        <v>472</v>
      </c>
    </row>
    <row r="92" spans="1:3" ht="30" customHeight="1">
      <c r="A92" s="118" t="s">
        <v>469</v>
      </c>
      <c r="B92" s="67" t="s">
        <v>553</v>
      </c>
      <c r="C92" s="67" t="s">
        <v>473</v>
      </c>
    </row>
    <row r="93" spans="1:3" ht="30" customHeight="1">
      <c r="A93" s="118" t="s">
        <v>470</v>
      </c>
      <c r="B93" s="67" t="s">
        <v>554</v>
      </c>
      <c r="C93" s="67" t="s">
        <v>474</v>
      </c>
    </row>
    <row r="94" spans="1:3" ht="30" customHeight="1">
      <c r="A94" s="118" t="s">
        <v>471</v>
      </c>
      <c r="B94" s="67" t="s">
        <v>555</v>
      </c>
      <c r="C94" s="67" t="s">
        <v>475</v>
      </c>
    </row>
    <row r="95" spans="1:3" ht="30" customHeight="1">
      <c r="A95" s="117" t="s">
        <v>121</v>
      </c>
      <c r="B95" s="66" t="s">
        <v>556</v>
      </c>
      <c r="C95" s="66" t="s">
        <v>337</v>
      </c>
    </row>
    <row r="96" spans="1:3" ht="30" customHeight="1">
      <c r="A96" s="118" t="s">
        <v>122</v>
      </c>
      <c r="B96" s="67" t="s">
        <v>557</v>
      </c>
      <c r="C96" s="67" t="s">
        <v>338</v>
      </c>
    </row>
    <row r="97" spans="1:3" ht="30" customHeight="1">
      <c r="A97" s="118" t="s">
        <v>123</v>
      </c>
      <c r="B97" s="67" t="s">
        <v>558</v>
      </c>
      <c r="C97" s="67" t="s">
        <v>339</v>
      </c>
    </row>
    <row r="98" spans="1:3" ht="30" customHeight="1">
      <c r="A98" s="118" t="s">
        <v>124</v>
      </c>
      <c r="B98" s="67" t="s">
        <v>559</v>
      </c>
      <c r="C98" s="67" t="s">
        <v>340</v>
      </c>
    </row>
    <row r="99" spans="1:3" ht="30" customHeight="1">
      <c r="A99" s="117" t="s">
        <v>125</v>
      </c>
      <c r="B99" s="66" t="s">
        <v>560</v>
      </c>
      <c r="C99" s="66" t="s">
        <v>341</v>
      </c>
    </row>
    <row r="100" spans="1:3" ht="30" customHeight="1">
      <c r="A100" s="118" t="s">
        <v>126</v>
      </c>
      <c r="B100" s="67" t="s">
        <v>564</v>
      </c>
      <c r="C100" s="67" t="s">
        <v>342</v>
      </c>
    </row>
    <row r="101" spans="1:3" ht="30" customHeight="1">
      <c r="A101" s="118" t="s">
        <v>127</v>
      </c>
      <c r="B101" s="67" t="s">
        <v>563</v>
      </c>
      <c r="C101" s="67" t="s">
        <v>343</v>
      </c>
    </row>
    <row r="102" spans="1:3" ht="30" customHeight="1">
      <c r="A102" s="118" t="s">
        <v>128</v>
      </c>
      <c r="B102" s="67" t="s">
        <v>562</v>
      </c>
      <c r="C102" s="67" t="s">
        <v>344</v>
      </c>
    </row>
    <row r="103" spans="1:3" ht="30" customHeight="1">
      <c r="A103" s="118" t="s">
        <v>129</v>
      </c>
      <c r="B103" s="67" t="s">
        <v>561</v>
      </c>
      <c r="C103" s="67" t="s">
        <v>345</v>
      </c>
    </row>
    <row r="104" spans="1:3" ht="30" customHeight="1">
      <c r="A104" s="117" t="s">
        <v>130</v>
      </c>
      <c r="B104" s="66" t="s">
        <v>565</v>
      </c>
      <c r="C104" s="66" t="s">
        <v>346</v>
      </c>
    </row>
    <row r="105" spans="1:3" ht="30" customHeight="1">
      <c r="A105" s="118" t="s">
        <v>131</v>
      </c>
      <c r="B105" s="67" t="s">
        <v>565</v>
      </c>
      <c r="C105" s="67" t="s">
        <v>346</v>
      </c>
    </row>
    <row r="106" spans="1:3" ht="30" customHeight="1">
      <c r="A106" s="116" t="s">
        <v>6</v>
      </c>
      <c r="B106" s="66" t="s">
        <v>566</v>
      </c>
      <c r="C106" s="66" t="s">
        <v>347</v>
      </c>
    </row>
    <row r="107" spans="1:3" ht="30" customHeight="1">
      <c r="A107" s="117" t="s">
        <v>132</v>
      </c>
      <c r="B107" s="66" t="s">
        <v>567</v>
      </c>
      <c r="C107" s="66" t="s">
        <v>348</v>
      </c>
    </row>
    <row r="108" spans="1:3" ht="30" customHeight="1">
      <c r="A108" s="118" t="s">
        <v>133</v>
      </c>
      <c r="B108" s="67" t="s">
        <v>568</v>
      </c>
      <c r="C108" s="67" t="s">
        <v>569</v>
      </c>
    </row>
    <row r="109" spans="1:3" ht="30" customHeight="1">
      <c r="A109" s="118" t="s">
        <v>134</v>
      </c>
      <c r="B109" s="67" t="s">
        <v>570</v>
      </c>
      <c r="C109" s="67" t="s">
        <v>349</v>
      </c>
    </row>
    <row r="110" spans="1:3" ht="30" customHeight="1">
      <c r="A110" s="118" t="s">
        <v>135</v>
      </c>
      <c r="B110" s="67" t="s">
        <v>571</v>
      </c>
      <c r="C110" s="67" t="s">
        <v>350</v>
      </c>
    </row>
    <row r="111" spans="1:3" ht="30" customHeight="1">
      <c r="A111" s="118" t="s">
        <v>136</v>
      </c>
      <c r="B111" s="67" t="s">
        <v>572</v>
      </c>
      <c r="C111" s="67" t="s">
        <v>351</v>
      </c>
    </row>
    <row r="112" spans="1:3" ht="30" customHeight="1">
      <c r="A112" s="118" t="s">
        <v>137</v>
      </c>
      <c r="B112" s="67" t="s">
        <v>573</v>
      </c>
      <c r="C112" s="67" t="s">
        <v>352</v>
      </c>
    </row>
    <row r="113" spans="1:3" ht="30" customHeight="1">
      <c r="A113" s="118" t="s">
        <v>138</v>
      </c>
      <c r="B113" s="67" t="s">
        <v>574</v>
      </c>
      <c r="C113" s="67" t="s">
        <v>353</v>
      </c>
    </row>
    <row r="114" spans="1:3" ht="30" customHeight="1">
      <c r="A114" s="118" t="s">
        <v>139</v>
      </c>
      <c r="B114" s="67" t="s">
        <v>575</v>
      </c>
      <c r="C114" s="67" t="s">
        <v>354</v>
      </c>
    </row>
    <row r="115" spans="1:3" ht="30" customHeight="1">
      <c r="A115" s="118" t="s">
        <v>140</v>
      </c>
      <c r="B115" s="67" t="s">
        <v>577</v>
      </c>
      <c r="C115" s="67" t="s">
        <v>355</v>
      </c>
    </row>
    <row r="116" spans="1:3" ht="30" customHeight="1">
      <c r="A116" s="118" t="s">
        <v>141</v>
      </c>
      <c r="B116" s="67" t="s">
        <v>578</v>
      </c>
      <c r="C116" s="67" t="s">
        <v>356</v>
      </c>
    </row>
    <row r="117" spans="1:3" ht="30" customHeight="1">
      <c r="A117" s="118" t="s">
        <v>142</v>
      </c>
      <c r="B117" s="67" t="s">
        <v>579</v>
      </c>
      <c r="C117" s="67" t="s">
        <v>357</v>
      </c>
    </row>
    <row r="118" spans="1:3" ht="30" customHeight="1">
      <c r="A118" s="118" t="s">
        <v>143</v>
      </c>
      <c r="B118" s="67" t="s">
        <v>580</v>
      </c>
      <c r="C118" s="67" t="s">
        <v>358</v>
      </c>
    </row>
    <row r="119" spans="1:3" ht="30" customHeight="1">
      <c r="A119" s="118" t="s">
        <v>144</v>
      </c>
      <c r="B119" s="67" t="s">
        <v>581</v>
      </c>
      <c r="C119" s="67" t="s">
        <v>576</v>
      </c>
    </row>
    <row r="120" spans="1:3" ht="30" customHeight="1">
      <c r="A120" s="117" t="s">
        <v>145</v>
      </c>
      <c r="B120" s="66" t="s">
        <v>582</v>
      </c>
      <c r="C120" s="66" t="s">
        <v>359</v>
      </c>
    </row>
    <row r="121" spans="1:3" ht="30" customHeight="1">
      <c r="A121" s="118" t="s">
        <v>146</v>
      </c>
      <c r="B121" s="67" t="s">
        <v>586</v>
      </c>
      <c r="C121" s="67" t="s">
        <v>360</v>
      </c>
    </row>
    <row r="122" spans="1:3" ht="30" customHeight="1">
      <c r="A122" s="118" t="s">
        <v>147</v>
      </c>
      <c r="B122" s="67" t="s">
        <v>585</v>
      </c>
      <c r="C122" s="67" t="s">
        <v>361</v>
      </c>
    </row>
    <row r="123" spans="1:3" ht="30" customHeight="1">
      <c r="A123" s="118" t="s">
        <v>148</v>
      </c>
      <c r="B123" s="67" t="s">
        <v>584</v>
      </c>
      <c r="C123" s="67" t="s">
        <v>583</v>
      </c>
    </row>
    <row r="124" spans="1:3" ht="30" customHeight="1">
      <c r="A124" s="117" t="s">
        <v>149</v>
      </c>
      <c r="B124" s="66" t="s">
        <v>587</v>
      </c>
      <c r="C124" s="66" t="s">
        <v>588</v>
      </c>
    </row>
    <row r="125" spans="1:3" ht="30" customHeight="1">
      <c r="A125" s="118" t="s">
        <v>150</v>
      </c>
      <c r="B125" s="67" t="s">
        <v>590</v>
      </c>
      <c r="C125" s="67" t="s">
        <v>362</v>
      </c>
    </row>
    <row r="126" spans="1:3" ht="30" customHeight="1">
      <c r="A126" s="118" t="s">
        <v>151</v>
      </c>
      <c r="B126" s="67" t="s">
        <v>591</v>
      </c>
      <c r="C126" s="67" t="s">
        <v>363</v>
      </c>
    </row>
    <row r="127" spans="1:3" ht="30" customHeight="1">
      <c r="A127" s="118" t="s">
        <v>152</v>
      </c>
      <c r="B127" s="67" t="s">
        <v>592</v>
      </c>
      <c r="C127" s="67" t="s">
        <v>589</v>
      </c>
    </row>
    <row r="128" spans="1:3" ht="30" customHeight="1">
      <c r="A128" s="117" t="s">
        <v>153</v>
      </c>
      <c r="B128" s="66" t="s">
        <v>593</v>
      </c>
      <c r="C128" s="66" t="s">
        <v>364</v>
      </c>
    </row>
    <row r="129" spans="1:3" ht="30" customHeight="1">
      <c r="A129" s="118" t="s">
        <v>154</v>
      </c>
      <c r="B129" s="67" t="s">
        <v>594</v>
      </c>
      <c r="C129" s="67" t="s">
        <v>365</v>
      </c>
    </row>
    <row r="130" spans="1:3" ht="30" customHeight="1">
      <c r="A130" s="118" t="s">
        <v>155</v>
      </c>
      <c r="B130" s="67" t="s">
        <v>595</v>
      </c>
      <c r="C130" s="67" t="s">
        <v>366</v>
      </c>
    </row>
    <row r="131" spans="1:3" ht="30" customHeight="1">
      <c r="A131" s="118" t="s">
        <v>156</v>
      </c>
      <c r="B131" s="67" t="s">
        <v>596</v>
      </c>
      <c r="C131" s="67" t="s">
        <v>367</v>
      </c>
    </row>
    <row r="132" spans="1:3" ht="30" customHeight="1">
      <c r="A132" s="117" t="s">
        <v>157</v>
      </c>
      <c r="B132" s="66" t="s">
        <v>597</v>
      </c>
      <c r="C132" s="66" t="s">
        <v>368</v>
      </c>
    </row>
    <row r="133" spans="1:3" ht="30" customHeight="1">
      <c r="A133" s="118" t="s">
        <v>158</v>
      </c>
      <c r="B133" s="67" t="s">
        <v>598</v>
      </c>
      <c r="C133" s="67" t="s">
        <v>369</v>
      </c>
    </row>
    <row r="134" spans="1:3" ht="30" customHeight="1">
      <c r="A134" s="118" t="s">
        <v>159</v>
      </c>
      <c r="B134" s="67" t="s">
        <v>599</v>
      </c>
      <c r="C134" s="67" t="s">
        <v>370</v>
      </c>
    </row>
    <row r="135" spans="1:3" ht="30" customHeight="1">
      <c r="A135" s="118" t="s">
        <v>160</v>
      </c>
      <c r="B135" s="67" t="s">
        <v>600</v>
      </c>
      <c r="C135" s="67" t="s">
        <v>371</v>
      </c>
    </row>
    <row r="136" spans="1:3" ht="30" customHeight="1">
      <c r="A136" s="118" t="s">
        <v>161</v>
      </c>
      <c r="B136" s="67" t="s">
        <v>602</v>
      </c>
      <c r="C136" s="67" t="s">
        <v>601</v>
      </c>
    </row>
    <row r="137" spans="1:3" ht="30" customHeight="1">
      <c r="A137" s="118" t="s">
        <v>162</v>
      </c>
      <c r="B137" s="67" t="s">
        <v>603</v>
      </c>
      <c r="C137" s="67" t="s">
        <v>604</v>
      </c>
    </row>
    <row r="138" spans="1:3" ht="30" customHeight="1">
      <c r="A138" s="117" t="s">
        <v>163</v>
      </c>
      <c r="B138" s="66" t="s">
        <v>605</v>
      </c>
      <c r="C138" s="66" t="s">
        <v>372</v>
      </c>
    </row>
    <row r="139" spans="1:3" ht="30" customHeight="1">
      <c r="A139" s="118" t="s">
        <v>164</v>
      </c>
      <c r="B139" s="67" t="s">
        <v>606</v>
      </c>
      <c r="C139" s="67" t="s">
        <v>373</v>
      </c>
    </row>
    <row r="140" spans="1:3" ht="30" customHeight="1">
      <c r="A140" s="118" t="s">
        <v>165</v>
      </c>
      <c r="B140" s="67" t="s">
        <v>607</v>
      </c>
      <c r="C140" s="67" t="s">
        <v>374</v>
      </c>
    </row>
    <row r="141" spans="1:3" ht="30" customHeight="1">
      <c r="A141" s="118" t="s">
        <v>166</v>
      </c>
      <c r="B141" s="67" t="s">
        <v>608</v>
      </c>
      <c r="C141" s="67" t="s">
        <v>375</v>
      </c>
    </row>
    <row r="142" spans="1:3" ht="30" customHeight="1">
      <c r="A142" s="118" t="s">
        <v>167</v>
      </c>
      <c r="B142" s="67" t="s">
        <v>610</v>
      </c>
      <c r="C142" s="67" t="s">
        <v>609</v>
      </c>
    </row>
    <row r="143" spans="1:3" ht="30" customHeight="1">
      <c r="A143" s="118" t="s">
        <v>168</v>
      </c>
      <c r="B143" s="67" t="s">
        <v>611</v>
      </c>
      <c r="C143" s="67" t="s">
        <v>376</v>
      </c>
    </row>
    <row r="144" spans="1:3" ht="30" customHeight="1">
      <c r="A144" s="118" t="s">
        <v>169</v>
      </c>
      <c r="B144" s="67" t="s">
        <v>612</v>
      </c>
      <c r="C144" s="67" t="s">
        <v>377</v>
      </c>
    </row>
    <row r="145" spans="1:3" ht="30" customHeight="1">
      <c r="A145" s="118" t="s">
        <v>170</v>
      </c>
      <c r="B145" s="67" t="s">
        <v>613</v>
      </c>
      <c r="C145" s="67" t="s">
        <v>614</v>
      </c>
    </row>
    <row r="146" spans="1:3" ht="30" customHeight="1">
      <c r="A146" s="116" t="s">
        <v>7</v>
      </c>
      <c r="B146" s="66" t="s">
        <v>171</v>
      </c>
      <c r="C146" s="66" t="s">
        <v>378</v>
      </c>
    </row>
    <row r="147" spans="1:3" ht="30" customHeight="1">
      <c r="A147" s="117" t="s">
        <v>172</v>
      </c>
      <c r="B147" s="66" t="s">
        <v>173</v>
      </c>
      <c r="C147" s="66" t="s">
        <v>379</v>
      </c>
    </row>
    <row r="148" spans="1:3" ht="30" customHeight="1">
      <c r="A148" s="118" t="s">
        <v>174</v>
      </c>
      <c r="B148" s="67" t="s">
        <v>615</v>
      </c>
      <c r="C148" s="67" t="s">
        <v>380</v>
      </c>
    </row>
    <row r="149" spans="1:3" ht="30" customHeight="1">
      <c r="A149" s="118" t="s">
        <v>175</v>
      </c>
      <c r="B149" s="67" t="s">
        <v>616</v>
      </c>
      <c r="C149" s="67" t="s">
        <v>381</v>
      </c>
    </row>
    <row r="150" spans="1:3" ht="30" customHeight="1">
      <c r="A150" s="118" t="s">
        <v>176</v>
      </c>
      <c r="B150" s="67" t="s">
        <v>617</v>
      </c>
      <c r="C150" s="67" t="s">
        <v>382</v>
      </c>
    </row>
    <row r="151" spans="1:3" ht="30" customHeight="1">
      <c r="A151" s="118" t="s">
        <v>177</v>
      </c>
      <c r="B151" s="67" t="s">
        <v>618</v>
      </c>
      <c r="C151" s="67" t="s">
        <v>383</v>
      </c>
    </row>
    <row r="152" spans="1:3" ht="30" customHeight="1">
      <c r="A152" s="118" t="s">
        <v>178</v>
      </c>
      <c r="B152" s="67" t="s">
        <v>179</v>
      </c>
      <c r="C152" s="67" t="s">
        <v>384</v>
      </c>
    </row>
    <row r="153" spans="1:3" ht="30" customHeight="1">
      <c r="A153" s="118" t="s">
        <v>180</v>
      </c>
      <c r="B153" s="67" t="s">
        <v>619</v>
      </c>
      <c r="C153" s="67" t="s">
        <v>620</v>
      </c>
    </row>
    <row r="154" spans="1:3" ht="30" customHeight="1">
      <c r="A154" s="118" t="s">
        <v>181</v>
      </c>
      <c r="B154" s="67" t="s">
        <v>621</v>
      </c>
      <c r="C154" s="67" t="s">
        <v>385</v>
      </c>
    </row>
    <row r="155" spans="1:3" ht="30" customHeight="1">
      <c r="A155" s="118" t="s">
        <v>182</v>
      </c>
      <c r="B155" s="67" t="s">
        <v>622</v>
      </c>
      <c r="C155" s="67" t="s">
        <v>386</v>
      </c>
    </row>
    <row r="156" spans="1:3" ht="30" customHeight="1">
      <c r="A156" s="118" t="s">
        <v>183</v>
      </c>
      <c r="B156" s="67" t="s">
        <v>623</v>
      </c>
      <c r="C156" s="67" t="s">
        <v>387</v>
      </c>
    </row>
    <row r="157" spans="1:3" ht="30" customHeight="1">
      <c r="A157" s="118" t="s">
        <v>184</v>
      </c>
      <c r="B157" s="67" t="s">
        <v>624</v>
      </c>
      <c r="C157" s="67" t="s">
        <v>388</v>
      </c>
    </row>
    <row r="158" spans="1:3" ht="30" customHeight="1">
      <c r="A158" s="118" t="s">
        <v>185</v>
      </c>
      <c r="B158" s="67" t="s">
        <v>626</v>
      </c>
      <c r="C158" s="67" t="s">
        <v>625</v>
      </c>
    </row>
    <row r="159" spans="1:3" ht="30" customHeight="1">
      <c r="A159" s="116" t="s">
        <v>8</v>
      </c>
      <c r="B159" s="66" t="s">
        <v>627</v>
      </c>
      <c r="C159" s="66" t="s">
        <v>389</v>
      </c>
    </row>
    <row r="160" spans="1:3" ht="30" customHeight="1">
      <c r="A160" s="117" t="s">
        <v>186</v>
      </c>
      <c r="B160" s="66" t="s">
        <v>634</v>
      </c>
      <c r="C160" s="66" t="s">
        <v>390</v>
      </c>
    </row>
    <row r="161" spans="1:3" ht="30" customHeight="1">
      <c r="A161" s="118" t="s">
        <v>187</v>
      </c>
      <c r="B161" s="67" t="s">
        <v>633</v>
      </c>
      <c r="C161" s="67" t="s">
        <v>391</v>
      </c>
    </row>
    <row r="162" spans="1:3" ht="30" customHeight="1">
      <c r="A162" s="118" t="s">
        <v>188</v>
      </c>
      <c r="B162" s="67" t="s">
        <v>632</v>
      </c>
      <c r="C162" s="67" t="s">
        <v>392</v>
      </c>
    </row>
    <row r="163" spans="1:3" ht="30" customHeight="1">
      <c r="A163" s="118" t="s">
        <v>189</v>
      </c>
      <c r="B163" s="67" t="s">
        <v>631</v>
      </c>
      <c r="C163" s="67" t="s">
        <v>628</v>
      </c>
    </row>
    <row r="164" spans="1:3" ht="30" customHeight="1">
      <c r="A164" s="118" t="s">
        <v>190</v>
      </c>
      <c r="B164" s="67" t="s">
        <v>630</v>
      </c>
      <c r="C164" s="67" t="s">
        <v>393</v>
      </c>
    </row>
    <row r="165" spans="1:3" ht="30" customHeight="1">
      <c r="A165" s="118" t="s">
        <v>191</v>
      </c>
      <c r="B165" s="67" t="s">
        <v>629</v>
      </c>
      <c r="C165" s="67" t="s">
        <v>394</v>
      </c>
    </row>
    <row r="166" spans="1:3" ht="30" customHeight="1">
      <c r="A166" s="117" t="s">
        <v>192</v>
      </c>
      <c r="B166" s="66" t="s">
        <v>635</v>
      </c>
      <c r="C166" s="66" t="s">
        <v>395</v>
      </c>
    </row>
    <row r="167" spans="1:3" ht="30" customHeight="1">
      <c r="A167" s="118" t="s">
        <v>193</v>
      </c>
      <c r="B167" s="67" t="s">
        <v>637</v>
      </c>
      <c r="C167" s="67" t="s">
        <v>636</v>
      </c>
    </row>
    <row r="168" spans="1:3" ht="30" customHeight="1">
      <c r="A168" s="118" t="s">
        <v>194</v>
      </c>
      <c r="B168" s="67" t="s">
        <v>638</v>
      </c>
      <c r="C168" s="67" t="s">
        <v>396</v>
      </c>
    </row>
    <row r="169" spans="1:3" ht="30" customHeight="1">
      <c r="A169" s="118" t="s">
        <v>195</v>
      </c>
      <c r="B169" s="67" t="s">
        <v>639</v>
      </c>
      <c r="C169" s="67" t="s">
        <v>397</v>
      </c>
    </row>
    <row r="170" spans="1:3" ht="30" customHeight="1">
      <c r="A170" s="118" t="s">
        <v>196</v>
      </c>
      <c r="B170" s="67" t="s">
        <v>640</v>
      </c>
      <c r="C170" s="67" t="s">
        <v>398</v>
      </c>
    </row>
    <row r="171" spans="1:3" ht="30" customHeight="1">
      <c r="A171" s="117" t="s">
        <v>197</v>
      </c>
      <c r="B171" s="66" t="s">
        <v>641</v>
      </c>
      <c r="C171" s="66" t="s">
        <v>399</v>
      </c>
    </row>
    <row r="172" spans="1:3" ht="30" customHeight="1">
      <c r="A172" s="118" t="s">
        <v>198</v>
      </c>
      <c r="B172" s="67" t="s">
        <v>642</v>
      </c>
      <c r="C172" s="67" t="s">
        <v>400</v>
      </c>
    </row>
    <row r="173" spans="1:3" ht="30" customHeight="1">
      <c r="A173" s="118" t="s">
        <v>199</v>
      </c>
      <c r="B173" s="67" t="s">
        <v>643</v>
      </c>
      <c r="C173" s="67" t="s">
        <v>401</v>
      </c>
    </row>
    <row r="174" spans="1:3" ht="30" customHeight="1">
      <c r="A174" s="118" t="s">
        <v>200</v>
      </c>
      <c r="B174" s="67" t="s">
        <v>644</v>
      </c>
      <c r="C174" s="67" t="s">
        <v>402</v>
      </c>
    </row>
    <row r="175" spans="1:3" ht="30" customHeight="1">
      <c r="A175" s="116" t="s">
        <v>9</v>
      </c>
      <c r="B175" s="66" t="s">
        <v>645</v>
      </c>
      <c r="C175" s="66" t="s">
        <v>403</v>
      </c>
    </row>
    <row r="176" spans="1:3" ht="30" customHeight="1">
      <c r="A176" s="117" t="s">
        <v>201</v>
      </c>
      <c r="B176" s="66" t="s">
        <v>646</v>
      </c>
      <c r="C176" s="66" t="s">
        <v>404</v>
      </c>
    </row>
    <row r="177" spans="1:3" ht="30" customHeight="1">
      <c r="A177" s="118" t="s">
        <v>202</v>
      </c>
      <c r="B177" s="67" t="s">
        <v>647</v>
      </c>
      <c r="C177" s="67" t="s">
        <v>405</v>
      </c>
    </row>
    <row r="178" spans="1:3" ht="30" customHeight="1">
      <c r="A178" s="118" t="s">
        <v>203</v>
      </c>
      <c r="B178" s="67" t="s">
        <v>648</v>
      </c>
      <c r="C178" s="67" t="s">
        <v>406</v>
      </c>
    </row>
    <row r="179" spans="1:3" ht="30" customHeight="1">
      <c r="A179" s="118" t="s">
        <v>204</v>
      </c>
      <c r="B179" s="67" t="s">
        <v>649</v>
      </c>
      <c r="C179" s="67" t="s">
        <v>407</v>
      </c>
    </row>
    <row r="180" spans="1:3" ht="30" customHeight="1">
      <c r="A180" s="118" t="s">
        <v>205</v>
      </c>
      <c r="B180" s="67" t="s">
        <v>650</v>
      </c>
      <c r="C180" s="67" t="s">
        <v>408</v>
      </c>
    </row>
    <row r="181" spans="1:3" ht="30" customHeight="1">
      <c r="A181" s="117" t="s">
        <v>206</v>
      </c>
      <c r="B181" s="66" t="s">
        <v>651</v>
      </c>
      <c r="C181" s="66" t="s">
        <v>409</v>
      </c>
    </row>
    <row r="182" spans="1:3" ht="30" customHeight="1">
      <c r="A182" s="118" t="s">
        <v>207</v>
      </c>
      <c r="B182" s="67" t="s">
        <v>652</v>
      </c>
      <c r="C182" s="67" t="s">
        <v>410</v>
      </c>
    </row>
    <row r="183" spans="1:3" ht="30" customHeight="1">
      <c r="A183" s="118" t="s">
        <v>208</v>
      </c>
      <c r="B183" s="67" t="s">
        <v>653</v>
      </c>
      <c r="C183" s="67" t="s">
        <v>411</v>
      </c>
    </row>
    <row r="184" spans="1:3" ht="30" customHeight="1">
      <c r="A184" s="118" t="s">
        <v>209</v>
      </c>
      <c r="B184" s="67" t="s">
        <v>654</v>
      </c>
      <c r="C184" s="67" t="s">
        <v>412</v>
      </c>
    </row>
    <row r="185" spans="1:3" ht="30" customHeight="1">
      <c r="A185" s="118" t="s">
        <v>210</v>
      </c>
      <c r="B185" s="67" t="s">
        <v>655</v>
      </c>
      <c r="C185" s="67" t="s">
        <v>413</v>
      </c>
    </row>
    <row r="186" spans="1:3" ht="30" customHeight="1">
      <c r="A186" s="117" t="s">
        <v>211</v>
      </c>
      <c r="B186" s="66" t="s">
        <v>656</v>
      </c>
      <c r="C186" s="66" t="s">
        <v>414</v>
      </c>
    </row>
    <row r="187" spans="1:3" ht="30" customHeight="1">
      <c r="A187" s="118" t="s">
        <v>212</v>
      </c>
      <c r="B187" s="67" t="s">
        <v>656</v>
      </c>
      <c r="C187" s="67" t="s">
        <v>414</v>
      </c>
    </row>
    <row r="188" spans="1:3" ht="30" customHeight="1">
      <c r="A188" s="117" t="s">
        <v>213</v>
      </c>
      <c r="B188" s="66" t="s">
        <v>657</v>
      </c>
      <c r="C188" s="66" t="s">
        <v>415</v>
      </c>
    </row>
    <row r="189" spans="1:3" ht="30" customHeight="1">
      <c r="A189" s="118" t="s">
        <v>214</v>
      </c>
      <c r="B189" s="67" t="s">
        <v>663</v>
      </c>
      <c r="C189" s="67" t="s">
        <v>416</v>
      </c>
    </row>
    <row r="190" spans="1:3" ht="30" customHeight="1">
      <c r="A190" s="118" t="s">
        <v>215</v>
      </c>
      <c r="B190" s="67" t="s">
        <v>662</v>
      </c>
      <c r="C190" s="67" t="s">
        <v>417</v>
      </c>
    </row>
    <row r="191" spans="1:3" ht="30" customHeight="1">
      <c r="A191" s="118" t="s">
        <v>216</v>
      </c>
      <c r="B191" s="67" t="s">
        <v>661</v>
      </c>
      <c r="C191" s="67" t="s">
        <v>418</v>
      </c>
    </row>
    <row r="192" spans="1:3" ht="30" customHeight="1">
      <c r="A192" s="118" t="s">
        <v>217</v>
      </c>
      <c r="B192" s="67" t="s">
        <v>660</v>
      </c>
      <c r="C192" s="67" t="s">
        <v>419</v>
      </c>
    </row>
    <row r="193" spans="1:3" ht="30" customHeight="1">
      <c r="A193" s="118" t="s">
        <v>218</v>
      </c>
      <c r="B193" s="67" t="s">
        <v>659</v>
      </c>
      <c r="C193" s="67" t="s">
        <v>420</v>
      </c>
    </row>
    <row r="194" spans="1:3" ht="30" customHeight="1">
      <c r="A194" s="118" t="s">
        <v>219</v>
      </c>
      <c r="B194" s="67" t="s">
        <v>658</v>
      </c>
      <c r="C194" s="67" t="s">
        <v>421</v>
      </c>
    </row>
    <row r="195" spans="1:3" ht="30" customHeight="1">
      <c r="A195" s="116" t="s">
        <v>10</v>
      </c>
      <c r="B195" s="66" t="s">
        <v>664</v>
      </c>
      <c r="C195" s="66" t="s">
        <v>422</v>
      </c>
    </row>
    <row r="196" spans="1:3" ht="30" customHeight="1">
      <c r="A196" s="117" t="s">
        <v>220</v>
      </c>
      <c r="B196" s="66" t="s">
        <v>671</v>
      </c>
      <c r="C196" s="66" t="s">
        <v>423</v>
      </c>
    </row>
    <row r="197" spans="1:3" ht="30" customHeight="1">
      <c r="A197" s="118" t="s">
        <v>221</v>
      </c>
      <c r="B197" s="67" t="s">
        <v>670</v>
      </c>
      <c r="C197" s="67" t="s">
        <v>424</v>
      </c>
    </row>
    <row r="198" spans="1:3" ht="30" customHeight="1">
      <c r="A198" s="118" t="s">
        <v>222</v>
      </c>
      <c r="B198" s="67" t="s">
        <v>669</v>
      </c>
      <c r="C198" s="67" t="s">
        <v>425</v>
      </c>
    </row>
    <row r="199" spans="1:3" ht="30" customHeight="1">
      <c r="A199" s="118" t="s">
        <v>223</v>
      </c>
      <c r="B199" s="67" t="s">
        <v>668</v>
      </c>
      <c r="C199" s="67" t="s">
        <v>426</v>
      </c>
    </row>
    <row r="200" spans="1:3" ht="30" customHeight="1">
      <c r="A200" s="118" t="s">
        <v>224</v>
      </c>
      <c r="B200" s="67" t="s">
        <v>667</v>
      </c>
      <c r="C200" s="67" t="s">
        <v>427</v>
      </c>
    </row>
    <row r="201" spans="1:3" ht="30" customHeight="1">
      <c r="A201" s="118" t="s">
        <v>225</v>
      </c>
      <c r="B201" s="67" t="s">
        <v>666</v>
      </c>
      <c r="C201" s="67" t="s">
        <v>428</v>
      </c>
    </row>
    <row r="202" spans="1:3" ht="30" customHeight="1">
      <c r="A202" s="118" t="s">
        <v>226</v>
      </c>
      <c r="B202" s="67" t="s">
        <v>665</v>
      </c>
      <c r="C202" s="67" t="s">
        <v>429</v>
      </c>
    </row>
    <row r="203" spans="1:3" ht="30" customHeight="1">
      <c r="A203" s="117" t="s">
        <v>227</v>
      </c>
      <c r="B203" s="66" t="s">
        <v>672</v>
      </c>
      <c r="C203" s="66" t="s">
        <v>430</v>
      </c>
    </row>
    <row r="204" spans="1:3" ht="30" customHeight="1">
      <c r="A204" s="118" t="s">
        <v>228</v>
      </c>
      <c r="B204" s="67" t="s">
        <v>673</v>
      </c>
      <c r="C204" s="67" t="s">
        <v>431</v>
      </c>
    </row>
    <row r="205" spans="1:3" ht="30" customHeight="1">
      <c r="A205" s="118" t="s">
        <v>229</v>
      </c>
      <c r="B205" s="67" t="s">
        <v>230</v>
      </c>
      <c r="C205" s="67" t="s">
        <v>432</v>
      </c>
    </row>
    <row r="206" spans="1:3" ht="30" customHeight="1">
      <c r="A206" s="118" t="s">
        <v>231</v>
      </c>
      <c r="B206" s="67" t="s">
        <v>679</v>
      </c>
      <c r="C206" s="67" t="s">
        <v>433</v>
      </c>
    </row>
    <row r="207" spans="1:3" ht="30" customHeight="1">
      <c r="A207" s="118" t="s">
        <v>232</v>
      </c>
      <c r="B207" s="67" t="s">
        <v>678</v>
      </c>
      <c r="C207" s="67" t="s">
        <v>434</v>
      </c>
    </row>
    <row r="208" spans="1:3" ht="30" customHeight="1">
      <c r="A208" s="118" t="s">
        <v>233</v>
      </c>
      <c r="B208" s="67" t="s">
        <v>677</v>
      </c>
      <c r="C208" s="67" t="s">
        <v>435</v>
      </c>
    </row>
    <row r="209" spans="1:3" ht="30" customHeight="1">
      <c r="A209" s="118" t="s">
        <v>234</v>
      </c>
      <c r="B209" s="67" t="s">
        <v>676</v>
      </c>
      <c r="C209" s="67" t="s">
        <v>436</v>
      </c>
    </row>
    <row r="210" spans="1:3" ht="30" customHeight="1">
      <c r="A210" s="118" t="s">
        <v>235</v>
      </c>
      <c r="B210" s="67" t="s">
        <v>675</v>
      </c>
      <c r="C210" s="67" t="s">
        <v>437</v>
      </c>
    </row>
    <row r="211" spans="1:3" ht="30" customHeight="1">
      <c r="A211" s="118" t="s">
        <v>236</v>
      </c>
      <c r="B211" s="67" t="s">
        <v>674</v>
      </c>
      <c r="C211" s="67" t="s">
        <v>438</v>
      </c>
    </row>
    <row r="212" spans="1:3" ht="30" customHeight="1">
      <c r="A212" s="117" t="s">
        <v>237</v>
      </c>
      <c r="B212" s="66" t="s">
        <v>680</v>
      </c>
      <c r="C212" s="66" t="s">
        <v>681</v>
      </c>
    </row>
    <row r="213" spans="1:3" ht="30" customHeight="1">
      <c r="A213" s="118" t="s">
        <v>238</v>
      </c>
      <c r="B213" s="67" t="s">
        <v>683</v>
      </c>
      <c r="C213" s="67" t="s">
        <v>439</v>
      </c>
    </row>
    <row r="214" spans="1:3" ht="30" customHeight="1">
      <c r="A214" s="118" t="s">
        <v>239</v>
      </c>
      <c r="B214" s="67" t="s">
        <v>684</v>
      </c>
      <c r="C214" s="67" t="s">
        <v>440</v>
      </c>
    </row>
    <row r="215" spans="1:3" ht="30" customHeight="1">
      <c r="A215" s="118" t="s">
        <v>240</v>
      </c>
      <c r="B215" s="67" t="s">
        <v>685</v>
      </c>
      <c r="C215" s="67" t="s">
        <v>441</v>
      </c>
    </row>
    <row r="216" spans="1:3" ht="30" customHeight="1">
      <c r="A216" s="118" t="s">
        <v>241</v>
      </c>
      <c r="B216" s="67" t="s">
        <v>686</v>
      </c>
      <c r="C216" s="67" t="s">
        <v>442</v>
      </c>
    </row>
    <row r="217" spans="1:3" ht="30" customHeight="1">
      <c r="A217" s="118" t="s">
        <v>242</v>
      </c>
      <c r="B217" s="67" t="s">
        <v>687</v>
      </c>
      <c r="C217" s="67" t="s">
        <v>682</v>
      </c>
    </row>
    <row r="218" spans="1:3" ht="51.75" customHeight="1">
      <c r="A218" s="116" t="s">
        <v>11</v>
      </c>
      <c r="B218" s="66" t="s">
        <v>688</v>
      </c>
      <c r="C218" s="66" t="s">
        <v>467</v>
      </c>
    </row>
    <row r="219" spans="1:3" ht="30" customHeight="1">
      <c r="A219" s="117" t="s">
        <v>243</v>
      </c>
      <c r="B219" s="66" t="s">
        <v>689</v>
      </c>
      <c r="C219" s="66" t="s">
        <v>443</v>
      </c>
    </row>
    <row r="220" spans="1:3" ht="30" customHeight="1">
      <c r="A220" s="118" t="s">
        <v>244</v>
      </c>
      <c r="B220" s="67" t="s">
        <v>689</v>
      </c>
      <c r="C220" s="67" t="s">
        <v>443</v>
      </c>
    </row>
    <row r="221" spans="1:3" ht="15" customHeight="1" thickBot="1"/>
    <row r="222" spans="1:3" ht="13.5" customHeight="1" thickTop="1">
      <c r="A222" s="15" t="str">
        <f>'Περιεχόμενα-Contents'!B11</f>
        <v>(Τελευταία Ενημέρωση/Last update 07/10/2025)</v>
      </c>
      <c r="B222" s="38"/>
      <c r="C222" s="38"/>
    </row>
    <row r="223" spans="1:3" ht="13.5" customHeight="1">
      <c r="A223" s="13" t="str">
        <f>'Περιεχόμενα-Contents'!B12</f>
        <v>COPYRIGHT ©: 2025 ΚΥΠΡΙΑΚΗ ΔΗΜΟΚΡΑΤΙΑ, ΣΤΑΤΙΣΤΙΚΗ ΥΠΗΡΕΣΙΑ/REPUBLIC OF CYPRUS, STATISTICAL SERVICE</v>
      </c>
    </row>
  </sheetData>
  <mergeCells count="4">
    <mergeCell ref="B5:B6"/>
    <mergeCell ref="C5:C6"/>
    <mergeCell ref="A1:C1"/>
    <mergeCell ref="A2:C2"/>
  </mergeCells>
  <printOptions horizontalCentered="1"/>
  <pageMargins left="0.15748031496062992" right="0.15748031496062992" top="0.59055118110236227" bottom="0.43307086614173229" header="0.39370078740157483" footer="0.23622047244094491"/>
  <pageSetup paperSize="9" scale="65" orientation="portrait" r:id="rId1"/>
  <headerFooter differentFirst="1">
    <oddHeader>&amp;L(συνέχεια)&amp;R(continued)</oddHeader>
    <oddFooter>&amp;C- &amp;P -</oddFooter>
    <firstFooter>&amp;L(συνεχίζεται)&amp;C- &amp;P - &amp;R(continued)</firstFooter>
  </headerFooter>
  <colBreaks count="1" manualBreakCount="1">
    <brk id="6" max="22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5"/>
  <sheetViews>
    <sheetView zoomScaleNormal="100" workbookViewId="0">
      <pane xSplit="1" ySplit="9" topLeftCell="B10" activePane="bottomRight" state="frozen"/>
      <selection activeCell="I13" sqref="I13"/>
      <selection pane="topRight" activeCell="I13" sqref="I13"/>
      <selection pane="bottomLeft" activeCell="I13" sqref="I13"/>
      <selection pane="bottomRight" sqref="A1:B1"/>
    </sheetView>
  </sheetViews>
  <sheetFormatPr defaultRowHeight="12.75"/>
  <cols>
    <col min="1" max="1" width="17.85546875" style="3" customWidth="1"/>
    <col min="2" max="2" width="17.28515625" style="3" customWidth="1"/>
    <col min="3" max="3" width="17.42578125" style="3" customWidth="1"/>
    <col min="4" max="4" width="18.140625" style="3" customWidth="1"/>
    <col min="5" max="5" width="17.5703125" style="3" customWidth="1"/>
    <col min="6" max="6" width="20.5703125" style="3" customWidth="1"/>
    <col min="7" max="16384" width="9.140625" style="3"/>
  </cols>
  <sheetData>
    <row r="1" spans="1:6" ht="13.5" customHeight="1">
      <c r="A1" s="196" t="s">
        <v>465</v>
      </c>
      <c r="B1" s="196"/>
      <c r="C1" s="4"/>
      <c r="F1" s="88" t="s">
        <v>813</v>
      </c>
    </row>
    <row r="2" spans="1:6" ht="12.95" customHeight="1">
      <c r="A2" s="5"/>
      <c r="B2" s="4"/>
      <c r="C2" s="4"/>
      <c r="F2" s="88" t="s">
        <v>814</v>
      </c>
    </row>
    <row r="3" spans="1:6" ht="17.25" customHeight="1">
      <c r="A3" s="5"/>
      <c r="B3" s="4"/>
      <c r="C3" s="4"/>
      <c r="D3" s="4"/>
      <c r="E3" s="4"/>
      <c r="F3" s="4"/>
    </row>
    <row r="4" spans="1:6" s="6" customFormat="1" ht="51.75" customHeight="1">
      <c r="A4" s="193" t="s">
        <v>836</v>
      </c>
      <c r="B4" s="194"/>
      <c r="C4" s="194"/>
      <c r="D4" s="194"/>
      <c r="E4" s="194"/>
      <c r="F4" s="194"/>
    </row>
    <row r="5" spans="1:6" s="6" customFormat="1" ht="38.25" customHeight="1" thickBot="1">
      <c r="A5" s="195" t="s">
        <v>837</v>
      </c>
      <c r="B5" s="195"/>
      <c r="C5" s="195"/>
      <c r="D5" s="195"/>
      <c r="E5" s="195"/>
      <c r="F5" s="195"/>
    </row>
    <row r="6" spans="1:6" ht="15" customHeight="1" thickTop="1"/>
    <row r="7" spans="1:6" ht="57.75" customHeight="1">
      <c r="A7" s="140" t="s">
        <v>739</v>
      </c>
      <c r="B7" s="143" t="s">
        <v>741</v>
      </c>
      <c r="C7" s="143" t="s">
        <v>787</v>
      </c>
      <c r="D7" s="143" t="s">
        <v>744</v>
      </c>
      <c r="E7" s="143" t="s">
        <v>781</v>
      </c>
      <c r="F7" s="144" t="s">
        <v>778</v>
      </c>
    </row>
    <row r="8" spans="1:6" ht="41.25" customHeight="1">
      <c r="A8" s="141" t="s">
        <v>740</v>
      </c>
      <c r="B8" s="12" t="s">
        <v>446</v>
      </c>
      <c r="C8" s="12" t="s">
        <v>788</v>
      </c>
      <c r="D8" s="12" t="s">
        <v>789</v>
      </c>
      <c r="E8" s="12" t="s">
        <v>766</v>
      </c>
      <c r="F8" s="20" t="s">
        <v>790</v>
      </c>
    </row>
    <row r="9" spans="1:6" s="44" customFormat="1">
      <c r="A9" s="68"/>
      <c r="B9" s="87"/>
      <c r="C9" s="87"/>
      <c r="D9" s="87" t="s">
        <v>0</v>
      </c>
      <c r="E9" s="87" t="s">
        <v>447</v>
      </c>
      <c r="F9" s="147" t="s">
        <v>0</v>
      </c>
    </row>
    <row r="10" spans="1:6" ht="19.5" customHeight="1">
      <c r="A10" s="70" t="s">
        <v>3</v>
      </c>
      <c r="B10" s="77">
        <f>B11+B17+B20+B27</f>
        <v>5061</v>
      </c>
      <c r="C10" s="78">
        <f t="shared" ref="C10:F10" si="0">C11+C17+C20+C27</f>
        <v>22482</v>
      </c>
      <c r="D10" s="78">
        <f t="shared" si="0"/>
        <v>5105697</v>
      </c>
      <c r="E10" s="78">
        <f t="shared" si="0"/>
        <v>1099480</v>
      </c>
      <c r="F10" s="79">
        <f t="shared" si="0"/>
        <v>73988</v>
      </c>
    </row>
    <row r="11" spans="1:6" ht="19.5" customHeight="1">
      <c r="A11" s="165" t="s">
        <v>46</v>
      </c>
      <c r="B11" s="166">
        <f>SUM(B12:B16)</f>
        <v>2293</v>
      </c>
      <c r="C11" s="167">
        <f>SUM(C12:C16)</f>
        <v>6100</v>
      </c>
      <c r="D11" s="167">
        <f>SUM(D12:D16)</f>
        <v>487027</v>
      </c>
      <c r="E11" s="167">
        <f>SUM(E12:E16)</f>
        <v>192116</v>
      </c>
      <c r="F11" s="168">
        <f>SUM(F12:F16)</f>
        <v>24841</v>
      </c>
    </row>
    <row r="12" spans="1:6" ht="19.5" customHeight="1">
      <c r="A12" s="69" t="s">
        <v>47</v>
      </c>
      <c r="B12" s="80">
        <v>15</v>
      </c>
      <c r="C12" s="81">
        <v>1251</v>
      </c>
      <c r="D12" s="81">
        <v>119192</v>
      </c>
      <c r="E12" s="81">
        <v>65245</v>
      </c>
      <c r="F12" s="82">
        <v>17586</v>
      </c>
    </row>
    <row r="13" spans="1:6" ht="19.5" customHeight="1">
      <c r="A13" s="69" t="s">
        <v>48</v>
      </c>
      <c r="B13" s="80">
        <v>1074</v>
      </c>
      <c r="C13" s="81">
        <v>1579</v>
      </c>
      <c r="D13" s="81">
        <v>53236</v>
      </c>
      <c r="E13" s="81">
        <v>27093</v>
      </c>
      <c r="F13" s="82">
        <v>2560</v>
      </c>
    </row>
    <row r="14" spans="1:6" ht="19.5" customHeight="1">
      <c r="A14" s="69" t="s">
        <v>49</v>
      </c>
      <c r="B14" s="80">
        <v>195</v>
      </c>
      <c r="C14" s="81">
        <v>898</v>
      </c>
      <c r="D14" s="81">
        <v>45389</v>
      </c>
      <c r="E14" s="81">
        <v>21687</v>
      </c>
      <c r="F14" s="82">
        <v>2267</v>
      </c>
    </row>
    <row r="15" spans="1:6" ht="19.5" customHeight="1">
      <c r="A15" s="69" t="s">
        <v>50</v>
      </c>
      <c r="B15" s="80">
        <v>984</v>
      </c>
      <c r="C15" s="81">
        <v>2305</v>
      </c>
      <c r="D15" s="81">
        <v>264154</v>
      </c>
      <c r="E15" s="81">
        <v>76084</v>
      </c>
      <c r="F15" s="83">
        <v>2379</v>
      </c>
    </row>
    <row r="16" spans="1:6" ht="19.5" customHeight="1">
      <c r="A16" s="69" t="s">
        <v>51</v>
      </c>
      <c r="B16" s="80">
        <v>25</v>
      </c>
      <c r="C16" s="81">
        <v>67</v>
      </c>
      <c r="D16" s="81">
        <v>5056</v>
      </c>
      <c r="E16" s="81">
        <v>2007</v>
      </c>
      <c r="F16" s="83">
        <v>49</v>
      </c>
    </row>
    <row r="17" spans="1:6" ht="19.5" customHeight="1">
      <c r="A17" s="165" t="s">
        <v>834</v>
      </c>
      <c r="B17" s="166">
        <f>SUM(B18:B19)</f>
        <v>93</v>
      </c>
      <c r="C17" s="167">
        <f>SUM(C18:C19)</f>
        <v>671</v>
      </c>
      <c r="D17" s="167">
        <f>SUM(D18:D19)</f>
        <v>217728</v>
      </c>
      <c r="E17" s="167">
        <f>SUM(E18:E19)</f>
        <v>23831</v>
      </c>
      <c r="F17" s="168">
        <f>SUM(F18:F19)</f>
        <v>15226</v>
      </c>
    </row>
    <row r="18" spans="1:6" ht="19.5" customHeight="1">
      <c r="A18" s="69" t="s">
        <v>835</v>
      </c>
      <c r="B18" s="80">
        <v>86</v>
      </c>
      <c r="C18" s="81">
        <v>578</v>
      </c>
      <c r="D18" s="81">
        <v>146747</v>
      </c>
      <c r="E18" s="81">
        <v>-257</v>
      </c>
      <c r="F18" s="83">
        <v>2302</v>
      </c>
    </row>
    <row r="19" spans="1:6" ht="19.5" customHeight="1">
      <c r="A19" s="69" t="s">
        <v>54</v>
      </c>
      <c r="B19" s="80">
        <v>7</v>
      </c>
      <c r="C19" s="81">
        <v>93</v>
      </c>
      <c r="D19" s="81">
        <v>70981</v>
      </c>
      <c r="E19" s="81">
        <v>24088</v>
      </c>
      <c r="F19" s="83">
        <v>12924</v>
      </c>
    </row>
    <row r="20" spans="1:6" ht="19.5" customHeight="1">
      <c r="A20" s="165" t="s">
        <v>57</v>
      </c>
      <c r="B20" s="185">
        <f>SUM(B21:B26)</f>
        <v>872</v>
      </c>
      <c r="C20" s="167">
        <f>SUM(C21:C26)</f>
        <v>11820</v>
      </c>
      <c r="D20" s="167">
        <f>SUM(D21:D26)</f>
        <v>4279181</v>
      </c>
      <c r="E20" s="167">
        <f>SUM(E21:E26)</f>
        <v>818119</v>
      </c>
      <c r="F20" s="168">
        <f>SUM(F21:F26)</f>
        <v>31717</v>
      </c>
    </row>
    <row r="21" spans="1:6" ht="19.5" customHeight="1">
      <c r="A21" s="69" t="s">
        <v>58</v>
      </c>
      <c r="B21" s="186">
        <v>29</v>
      </c>
      <c r="C21" s="81">
        <v>383</v>
      </c>
      <c r="D21" s="81">
        <v>49992</v>
      </c>
      <c r="E21" s="81">
        <v>28816</v>
      </c>
      <c r="F21" s="83">
        <v>5665</v>
      </c>
    </row>
    <row r="22" spans="1:6" ht="19.5" customHeight="1">
      <c r="A22" s="69" t="s">
        <v>60</v>
      </c>
      <c r="B22" s="186">
        <v>111</v>
      </c>
      <c r="C22" s="81">
        <v>376</v>
      </c>
      <c r="D22" s="81">
        <v>20699</v>
      </c>
      <c r="E22" s="81">
        <v>12037</v>
      </c>
      <c r="F22" s="83">
        <v>210</v>
      </c>
    </row>
    <row r="23" spans="1:6" ht="19.5" customHeight="1">
      <c r="A23" s="69" t="s">
        <v>61</v>
      </c>
      <c r="B23" s="186">
        <v>38</v>
      </c>
      <c r="C23" s="81">
        <v>629</v>
      </c>
      <c r="D23" s="81">
        <v>189773</v>
      </c>
      <c r="E23" s="81">
        <v>74692</v>
      </c>
      <c r="F23" s="83">
        <v>9855</v>
      </c>
    </row>
    <row r="24" spans="1:6" ht="19.5" customHeight="1">
      <c r="A24" s="69" t="s">
        <v>62</v>
      </c>
      <c r="B24" s="186">
        <v>27</v>
      </c>
      <c r="C24" s="81">
        <v>2123</v>
      </c>
      <c r="D24" s="81">
        <v>400305</v>
      </c>
      <c r="E24" s="81">
        <v>238538</v>
      </c>
      <c r="F24" s="83">
        <v>12478</v>
      </c>
    </row>
    <row r="25" spans="1:6" ht="19.5" customHeight="1">
      <c r="A25" s="69" t="s">
        <v>63</v>
      </c>
      <c r="B25" s="186">
        <v>127</v>
      </c>
      <c r="C25" s="81">
        <v>460</v>
      </c>
      <c r="D25" s="81">
        <v>25483</v>
      </c>
      <c r="E25" s="81">
        <v>16699</v>
      </c>
      <c r="F25" s="83">
        <v>789</v>
      </c>
    </row>
    <row r="26" spans="1:6" ht="19.5" customHeight="1">
      <c r="A26" s="69" t="s">
        <v>64</v>
      </c>
      <c r="B26" s="186">
        <v>540</v>
      </c>
      <c r="C26" s="81">
        <v>7849</v>
      </c>
      <c r="D26" s="81">
        <v>3592929</v>
      </c>
      <c r="E26" s="81">
        <v>447337</v>
      </c>
      <c r="F26" s="83">
        <v>2720</v>
      </c>
    </row>
    <row r="27" spans="1:6" ht="19.5" customHeight="1">
      <c r="A27" s="165" t="s">
        <v>65</v>
      </c>
      <c r="B27" s="185">
        <f>SUM(B28:B29)</f>
        <v>1803</v>
      </c>
      <c r="C27" s="167">
        <f>SUM(C28:C29)</f>
        <v>3891</v>
      </c>
      <c r="D27" s="167">
        <f>SUM(D28:D29)</f>
        <v>121761</v>
      </c>
      <c r="E27" s="167">
        <f>SUM(E28:E29)</f>
        <v>65414</v>
      </c>
      <c r="F27" s="168">
        <f>SUM(F28:F29)</f>
        <v>2204</v>
      </c>
    </row>
    <row r="28" spans="1:6" ht="19.5" customHeight="1">
      <c r="A28" s="69" t="s">
        <v>66</v>
      </c>
      <c r="B28" s="186">
        <v>1</v>
      </c>
      <c r="C28" s="81">
        <v>549</v>
      </c>
      <c r="D28" s="81">
        <v>21613</v>
      </c>
      <c r="E28" s="81">
        <v>11631</v>
      </c>
      <c r="F28" s="83">
        <v>250</v>
      </c>
    </row>
    <row r="29" spans="1:6" ht="19.5" customHeight="1">
      <c r="A29" s="69" t="s">
        <v>67</v>
      </c>
      <c r="B29" s="186">
        <v>1802</v>
      </c>
      <c r="C29" s="81">
        <v>3342</v>
      </c>
      <c r="D29" s="81">
        <v>100148</v>
      </c>
      <c r="E29" s="81">
        <v>53783</v>
      </c>
      <c r="F29" s="83">
        <v>1954</v>
      </c>
    </row>
    <row r="30" spans="1:6" ht="19.5" customHeight="1">
      <c r="A30" s="71" t="s">
        <v>245</v>
      </c>
      <c r="B30" s="77">
        <f>B31+B35</f>
        <v>6397</v>
      </c>
      <c r="C30" s="78">
        <f>C31+C35</f>
        <v>56483</v>
      </c>
      <c r="D30" s="78">
        <f>D31+D35</f>
        <v>3681968</v>
      </c>
      <c r="E30" s="78">
        <f>E31+E35</f>
        <v>1736912</v>
      </c>
      <c r="F30" s="79">
        <f>F31+F35</f>
        <v>261286</v>
      </c>
    </row>
    <row r="31" spans="1:6" ht="19.5" customHeight="1">
      <c r="A31" s="165" t="s">
        <v>246</v>
      </c>
      <c r="B31" s="166">
        <f>SUM(B32:B34)</f>
        <v>774</v>
      </c>
      <c r="C31" s="167">
        <f>SUM(C32:C34)</f>
        <v>25293</v>
      </c>
      <c r="D31" s="167">
        <f>SUM(D32:D34)</f>
        <v>1802858</v>
      </c>
      <c r="E31" s="167">
        <f>SUM(E32:E34)</f>
        <v>1023075</v>
      </c>
      <c r="F31" s="168">
        <f>SUM(F32:F34)</f>
        <v>205522</v>
      </c>
    </row>
    <row r="32" spans="1:6" ht="19.5" customHeight="1">
      <c r="A32" s="69" t="s">
        <v>248</v>
      </c>
      <c r="B32" s="80">
        <v>440</v>
      </c>
      <c r="C32" s="81">
        <v>24249</v>
      </c>
      <c r="D32" s="81">
        <v>1705867</v>
      </c>
      <c r="E32" s="81">
        <v>978577</v>
      </c>
      <c r="F32" s="83">
        <v>202543</v>
      </c>
    </row>
    <row r="33" spans="1:6" ht="19.5" customHeight="1">
      <c r="A33" s="69" t="s">
        <v>249</v>
      </c>
      <c r="B33" s="80">
        <v>314</v>
      </c>
      <c r="C33" s="81">
        <v>990</v>
      </c>
      <c r="D33" s="81">
        <v>81981</v>
      </c>
      <c r="E33" s="81">
        <v>34123</v>
      </c>
      <c r="F33" s="83">
        <v>2755</v>
      </c>
    </row>
    <row r="34" spans="1:6" ht="19.5" customHeight="1">
      <c r="A34" s="69" t="s">
        <v>801</v>
      </c>
      <c r="B34" s="80">
        <v>20</v>
      </c>
      <c r="C34" s="81">
        <v>54</v>
      </c>
      <c r="D34" s="81">
        <v>15010</v>
      </c>
      <c r="E34" s="81">
        <v>10375</v>
      </c>
      <c r="F34" s="83">
        <v>224</v>
      </c>
    </row>
    <row r="35" spans="1:6" ht="19.5" customHeight="1">
      <c r="A35" s="165" t="s">
        <v>252</v>
      </c>
      <c r="B35" s="166">
        <f>SUM(B36:B39)</f>
        <v>5623</v>
      </c>
      <c r="C35" s="167">
        <f>SUM(C36:C39)</f>
        <v>31190</v>
      </c>
      <c r="D35" s="167">
        <f>SUM(D36:D39)</f>
        <v>1879110</v>
      </c>
      <c r="E35" s="167">
        <f>SUM(E36:E39)</f>
        <v>713837</v>
      </c>
      <c r="F35" s="168">
        <f>SUM(F36:F39)</f>
        <v>55764</v>
      </c>
    </row>
    <row r="36" spans="1:6" ht="19.5" customHeight="1">
      <c r="A36" s="69" t="s">
        <v>253</v>
      </c>
      <c r="B36" s="80">
        <v>3170</v>
      </c>
      <c r="C36" s="81">
        <v>21771</v>
      </c>
      <c r="D36" s="81">
        <v>1314451</v>
      </c>
      <c r="E36" s="81">
        <v>512325</v>
      </c>
      <c r="F36" s="83">
        <v>51155</v>
      </c>
    </row>
    <row r="37" spans="1:6" ht="19.5" customHeight="1">
      <c r="A37" s="69" t="s">
        <v>254</v>
      </c>
      <c r="B37" s="80">
        <v>77</v>
      </c>
      <c r="C37" s="81">
        <v>333</v>
      </c>
      <c r="D37" s="81">
        <v>18151</v>
      </c>
      <c r="E37" s="81">
        <v>6660</v>
      </c>
      <c r="F37" s="83">
        <v>515</v>
      </c>
    </row>
    <row r="38" spans="1:6" ht="19.5" customHeight="1">
      <c r="A38" s="69" t="s">
        <v>255</v>
      </c>
      <c r="B38" s="80">
        <v>554</v>
      </c>
      <c r="C38" s="81">
        <v>1014</v>
      </c>
      <c r="D38" s="81">
        <v>92429</v>
      </c>
      <c r="E38" s="81">
        <v>22425</v>
      </c>
      <c r="F38" s="83">
        <v>700</v>
      </c>
    </row>
    <row r="39" spans="1:6" ht="19.5" customHeight="1">
      <c r="A39" s="69" t="s">
        <v>256</v>
      </c>
      <c r="B39" s="80">
        <v>1822</v>
      </c>
      <c r="C39" s="81">
        <v>8072</v>
      </c>
      <c r="D39" s="81">
        <v>454079</v>
      </c>
      <c r="E39" s="81">
        <v>172427</v>
      </c>
      <c r="F39" s="83">
        <v>3394</v>
      </c>
    </row>
    <row r="40" spans="1:6" ht="19.5" customHeight="1">
      <c r="A40" s="71" t="s">
        <v>4</v>
      </c>
      <c r="B40" s="77">
        <f>B41+B49+B55+B58+B63+B68</f>
        <v>4183</v>
      </c>
      <c r="C40" s="78">
        <f>C41+C49+C55+C58+C63+C68</f>
        <v>26258</v>
      </c>
      <c r="D40" s="78">
        <f>D41+D49+D55+D58+D63+D68</f>
        <v>12064554</v>
      </c>
      <c r="E40" s="78">
        <f>E41+E49+E55+E58+E63+E68</f>
        <v>3277714</v>
      </c>
      <c r="F40" s="79">
        <f>F41+F49+F55+F58+F63+F68</f>
        <v>337354</v>
      </c>
    </row>
    <row r="41" spans="1:6" ht="19.5" customHeight="1">
      <c r="A41" s="165" t="s">
        <v>68</v>
      </c>
      <c r="B41" s="166">
        <f>SUM(B42:B48)</f>
        <v>296</v>
      </c>
      <c r="C41" s="167">
        <f>SUM(C42:C48)</f>
        <v>4057</v>
      </c>
      <c r="D41" s="167">
        <f>SUM(D42:D48)</f>
        <v>3924227</v>
      </c>
      <c r="E41" s="167">
        <f>SUM(E42:E48)</f>
        <v>1218442</v>
      </c>
      <c r="F41" s="168">
        <f>SUM(F42:F48)</f>
        <v>165110</v>
      </c>
    </row>
    <row r="42" spans="1:6" ht="19.5" customHeight="1">
      <c r="A42" s="69" t="s">
        <v>69</v>
      </c>
      <c r="B42" s="80">
        <v>29</v>
      </c>
      <c r="C42" s="81">
        <v>48</v>
      </c>
      <c r="D42" s="81">
        <v>2981</v>
      </c>
      <c r="E42" s="81">
        <v>528</v>
      </c>
      <c r="F42" s="83">
        <v>15</v>
      </c>
    </row>
    <row r="43" spans="1:6" ht="19.5" customHeight="1">
      <c r="A43" s="69" t="s">
        <v>70</v>
      </c>
      <c r="B43" s="80">
        <v>6</v>
      </c>
      <c r="C43" s="81">
        <v>15</v>
      </c>
      <c r="D43" s="81">
        <v>553</v>
      </c>
      <c r="E43" s="81">
        <v>317</v>
      </c>
      <c r="F43" s="83">
        <v>15</v>
      </c>
    </row>
    <row r="44" spans="1:6" ht="19.5" customHeight="1">
      <c r="A44" s="69" t="s">
        <v>71</v>
      </c>
      <c r="B44" s="80">
        <v>7</v>
      </c>
      <c r="C44" s="81">
        <v>144</v>
      </c>
      <c r="D44" s="81">
        <v>12726</v>
      </c>
      <c r="E44" s="81">
        <v>5176</v>
      </c>
      <c r="F44" s="83">
        <v>87</v>
      </c>
    </row>
    <row r="45" spans="1:6" ht="19.5" customHeight="1">
      <c r="A45" s="69" t="s">
        <v>72</v>
      </c>
      <c r="B45" s="80">
        <v>31</v>
      </c>
      <c r="C45" s="81">
        <v>150</v>
      </c>
      <c r="D45" s="81">
        <v>10938</v>
      </c>
      <c r="E45" s="81">
        <v>4266</v>
      </c>
      <c r="F45" s="83">
        <v>237</v>
      </c>
    </row>
    <row r="46" spans="1:6" ht="19.5" customHeight="1">
      <c r="A46" s="69" t="s">
        <v>73</v>
      </c>
      <c r="B46" s="80">
        <v>17</v>
      </c>
      <c r="C46" s="81">
        <v>27</v>
      </c>
      <c r="D46" s="81">
        <v>1781</v>
      </c>
      <c r="E46" s="81">
        <v>879</v>
      </c>
      <c r="F46" s="83">
        <v>50</v>
      </c>
    </row>
    <row r="47" spans="1:6" ht="19.5" customHeight="1">
      <c r="A47" s="69" t="s">
        <v>74</v>
      </c>
      <c r="B47" s="80">
        <v>92</v>
      </c>
      <c r="C47" s="81">
        <v>1592</v>
      </c>
      <c r="D47" s="81">
        <v>3132302</v>
      </c>
      <c r="E47" s="81">
        <v>838385</v>
      </c>
      <c r="F47" s="83">
        <v>115441</v>
      </c>
    </row>
    <row r="48" spans="1:6" ht="19.5" customHeight="1">
      <c r="A48" s="69" t="s">
        <v>75</v>
      </c>
      <c r="B48" s="80">
        <v>114</v>
      </c>
      <c r="C48" s="81">
        <v>2081</v>
      </c>
      <c r="D48" s="81">
        <v>762946</v>
      </c>
      <c r="E48" s="81">
        <v>368891</v>
      </c>
      <c r="F48" s="83">
        <v>49265</v>
      </c>
    </row>
    <row r="49" spans="1:6" ht="19.5" customHeight="1">
      <c r="A49" s="165" t="s">
        <v>76</v>
      </c>
      <c r="B49" s="166">
        <f>SUM(B50:B54)</f>
        <v>240</v>
      </c>
      <c r="C49" s="167">
        <f>SUM(C50:C54)</f>
        <v>953</v>
      </c>
      <c r="D49" s="167">
        <f>SUM(D50:D54)</f>
        <v>109801</v>
      </c>
      <c r="E49" s="167">
        <f>SUM(E50:E54)</f>
        <v>58461</v>
      </c>
      <c r="F49" s="168">
        <f>SUM(F50:F54)</f>
        <v>1603</v>
      </c>
    </row>
    <row r="50" spans="1:6" ht="19.5" customHeight="1">
      <c r="A50" s="69" t="s">
        <v>77</v>
      </c>
      <c r="B50" s="80">
        <v>169</v>
      </c>
      <c r="C50" s="81">
        <v>733</v>
      </c>
      <c r="D50" s="81">
        <v>58467</v>
      </c>
      <c r="E50" s="81">
        <v>29519</v>
      </c>
      <c r="F50" s="83">
        <v>1050</v>
      </c>
    </row>
    <row r="51" spans="1:6" ht="19.5" customHeight="1">
      <c r="A51" s="69" t="s">
        <v>78</v>
      </c>
      <c r="B51" s="80">
        <v>29</v>
      </c>
      <c r="C51" s="81">
        <v>40</v>
      </c>
      <c r="D51" s="81">
        <v>1543</v>
      </c>
      <c r="E51" s="81">
        <v>907</v>
      </c>
      <c r="F51" s="83">
        <v>105</v>
      </c>
    </row>
    <row r="52" spans="1:6" ht="19.5" customHeight="1">
      <c r="A52" s="69" t="s">
        <v>79</v>
      </c>
      <c r="B52" s="80">
        <v>10</v>
      </c>
      <c r="C52" s="81">
        <v>30</v>
      </c>
      <c r="D52" s="81">
        <v>40322</v>
      </c>
      <c r="E52" s="81">
        <v>24300</v>
      </c>
      <c r="F52" s="83">
        <v>544</v>
      </c>
    </row>
    <row r="53" spans="1:6" ht="19.5" customHeight="1">
      <c r="A53" s="69" t="s">
        <v>80</v>
      </c>
      <c r="B53" s="80">
        <v>5</v>
      </c>
      <c r="C53" s="81">
        <v>105</v>
      </c>
      <c r="D53" s="81">
        <v>8812</v>
      </c>
      <c r="E53" s="81">
        <v>3405</v>
      </c>
      <c r="F53" s="83">
        <v>-139</v>
      </c>
    </row>
    <row r="54" spans="1:6" ht="19.5" customHeight="1">
      <c r="A54" s="69" t="s">
        <v>81</v>
      </c>
      <c r="B54" s="80">
        <v>27</v>
      </c>
      <c r="C54" s="81">
        <v>45</v>
      </c>
      <c r="D54" s="81">
        <v>657</v>
      </c>
      <c r="E54" s="81">
        <v>330</v>
      </c>
      <c r="F54" s="83">
        <v>43</v>
      </c>
    </row>
    <row r="55" spans="1:6" ht="19.5" customHeight="1">
      <c r="A55" s="165" t="s">
        <v>82</v>
      </c>
      <c r="B55" s="166">
        <f>SUM(B56:B57)</f>
        <v>48</v>
      </c>
      <c r="C55" s="167">
        <f>SUM(C56:C57)</f>
        <v>784</v>
      </c>
      <c r="D55" s="167">
        <f>SUM(D56:D57)</f>
        <v>64035</v>
      </c>
      <c r="E55" s="167">
        <f>SUM(E56:E57)</f>
        <v>28573</v>
      </c>
      <c r="F55" s="168">
        <f>SUM(F56:F57)</f>
        <v>4930</v>
      </c>
    </row>
    <row r="56" spans="1:6" ht="19.5" customHeight="1">
      <c r="A56" s="69" t="s">
        <v>83</v>
      </c>
      <c r="B56" s="80">
        <v>32</v>
      </c>
      <c r="C56" s="81">
        <v>224</v>
      </c>
      <c r="D56" s="81">
        <v>13167</v>
      </c>
      <c r="E56" s="81">
        <v>5234</v>
      </c>
      <c r="F56" s="83">
        <v>-390</v>
      </c>
    </row>
    <row r="57" spans="1:6" ht="19.5" customHeight="1">
      <c r="A57" s="69" t="s">
        <v>84</v>
      </c>
      <c r="B57" s="80">
        <v>16</v>
      </c>
      <c r="C57" s="81">
        <v>560</v>
      </c>
      <c r="D57" s="81">
        <v>50868</v>
      </c>
      <c r="E57" s="81">
        <v>23339</v>
      </c>
      <c r="F57" s="83">
        <v>5320</v>
      </c>
    </row>
    <row r="58" spans="1:6" ht="19.5" customHeight="1">
      <c r="A58" s="165" t="s">
        <v>86</v>
      </c>
      <c r="B58" s="166">
        <f>SUM(B59:B62)</f>
        <v>260</v>
      </c>
      <c r="C58" s="167">
        <f>SUM(C59:C62)</f>
        <v>4117</v>
      </c>
      <c r="D58" s="167">
        <f>SUM(D59:D62)</f>
        <v>1101332</v>
      </c>
      <c r="E58" s="167">
        <f>SUM(E59:E62)</f>
        <v>445709</v>
      </c>
      <c r="F58" s="168">
        <f>SUM(F59:F62)</f>
        <v>67496</v>
      </c>
    </row>
    <row r="59" spans="1:6" ht="19.5" customHeight="1">
      <c r="A59" s="69" t="s">
        <v>88</v>
      </c>
      <c r="B59" s="80">
        <v>1</v>
      </c>
      <c r="C59" s="81">
        <v>2128</v>
      </c>
      <c r="D59" s="81">
        <v>388210</v>
      </c>
      <c r="E59" s="81">
        <v>248709</v>
      </c>
      <c r="F59" s="83">
        <v>12053</v>
      </c>
    </row>
    <row r="60" spans="1:6" ht="19.5" customHeight="1">
      <c r="A60" s="69" t="s">
        <v>89</v>
      </c>
      <c r="B60" s="80">
        <v>166</v>
      </c>
      <c r="C60" s="81">
        <v>340</v>
      </c>
      <c r="D60" s="81">
        <v>16412</v>
      </c>
      <c r="E60" s="81">
        <v>5802</v>
      </c>
      <c r="F60" s="83">
        <v>357</v>
      </c>
    </row>
    <row r="61" spans="1:6" ht="19.5" customHeight="1">
      <c r="A61" s="69" t="s">
        <v>91</v>
      </c>
      <c r="B61" s="80">
        <v>25</v>
      </c>
      <c r="C61" s="81">
        <v>205</v>
      </c>
      <c r="D61" s="81">
        <v>213018</v>
      </c>
      <c r="E61" s="81">
        <v>58242</v>
      </c>
      <c r="F61" s="83">
        <v>9548</v>
      </c>
    </row>
    <row r="62" spans="1:6" ht="19.5" customHeight="1">
      <c r="A62" s="69" t="s">
        <v>93</v>
      </c>
      <c r="B62" s="80">
        <v>68</v>
      </c>
      <c r="C62" s="81">
        <v>1444</v>
      </c>
      <c r="D62" s="81">
        <v>483692</v>
      </c>
      <c r="E62" s="81">
        <v>132956</v>
      </c>
      <c r="F62" s="83">
        <v>45538</v>
      </c>
    </row>
    <row r="63" spans="1:6" ht="19.5" customHeight="1">
      <c r="A63" s="165" t="s">
        <v>94</v>
      </c>
      <c r="B63" s="166">
        <f>SUM(B64:B67)</f>
        <v>3211</v>
      </c>
      <c r="C63" s="167">
        <f>SUM(C64:C67)</f>
        <v>15309</v>
      </c>
      <c r="D63" s="167">
        <f>SUM(D64:D67)</f>
        <v>6584955</v>
      </c>
      <c r="E63" s="167">
        <f>SUM(E64:E67)</f>
        <v>1476133</v>
      </c>
      <c r="F63" s="168">
        <f>SUM(F64:F67)</f>
        <v>94384</v>
      </c>
    </row>
    <row r="64" spans="1:6" ht="19.5" customHeight="1">
      <c r="A64" s="69" t="s">
        <v>95</v>
      </c>
      <c r="B64" s="80">
        <v>2140</v>
      </c>
      <c r="C64" s="81">
        <v>12431</v>
      </c>
      <c r="D64" s="81">
        <v>6340760</v>
      </c>
      <c r="E64" s="81">
        <v>1356902</v>
      </c>
      <c r="F64" s="83">
        <v>85799</v>
      </c>
    </row>
    <row r="65" spans="1:6" ht="19.5" customHeight="1">
      <c r="A65" s="69" t="s">
        <v>96</v>
      </c>
      <c r="B65" s="80">
        <v>562</v>
      </c>
      <c r="C65" s="81">
        <v>1627</v>
      </c>
      <c r="D65" s="81">
        <v>179508</v>
      </c>
      <c r="E65" s="81">
        <v>87439</v>
      </c>
      <c r="F65" s="83">
        <v>6000</v>
      </c>
    </row>
    <row r="66" spans="1:6" ht="19.5" customHeight="1">
      <c r="A66" s="69" t="s">
        <v>97</v>
      </c>
      <c r="B66" s="80">
        <v>141</v>
      </c>
      <c r="C66" s="81">
        <v>334</v>
      </c>
      <c r="D66" s="81">
        <v>11297</v>
      </c>
      <c r="E66" s="81">
        <v>6698</v>
      </c>
      <c r="F66" s="83">
        <v>268</v>
      </c>
    </row>
    <row r="67" spans="1:6" ht="19.5" customHeight="1">
      <c r="A67" s="69" t="s">
        <v>98</v>
      </c>
      <c r="B67" s="80">
        <v>368</v>
      </c>
      <c r="C67" s="81">
        <v>917</v>
      </c>
      <c r="D67" s="81">
        <v>53390</v>
      </c>
      <c r="E67" s="81">
        <v>25094</v>
      </c>
      <c r="F67" s="83">
        <v>2317</v>
      </c>
    </row>
    <row r="68" spans="1:6" ht="19.5" customHeight="1">
      <c r="A68" s="165" t="s">
        <v>99</v>
      </c>
      <c r="B68" s="166">
        <f>SUM(B69:B72)</f>
        <v>128</v>
      </c>
      <c r="C68" s="167">
        <f>SUM(C69:C72)</f>
        <v>1038</v>
      </c>
      <c r="D68" s="167">
        <f>SUM(D69:D72)</f>
        <v>280204</v>
      </c>
      <c r="E68" s="167">
        <f>SUM(E69:E72)</f>
        <v>50396</v>
      </c>
      <c r="F68" s="168">
        <f>SUM(F69:F72)</f>
        <v>3831</v>
      </c>
    </row>
    <row r="69" spans="1:6" ht="19.5" customHeight="1">
      <c r="A69" s="69" t="s">
        <v>100</v>
      </c>
      <c r="B69" s="80">
        <v>60</v>
      </c>
      <c r="C69" s="81">
        <v>523</v>
      </c>
      <c r="D69" s="81">
        <v>216224</v>
      </c>
      <c r="E69" s="81">
        <v>28496</v>
      </c>
      <c r="F69" s="83">
        <v>2684</v>
      </c>
    </row>
    <row r="70" spans="1:6" ht="19.5" customHeight="1">
      <c r="A70" s="69" t="s">
        <v>101</v>
      </c>
      <c r="B70" s="80">
        <v>56</v>
      </c>
      <c r="C70" s="81">
        <v>409</v>
      </c>
      <c r="D70" s="81">
        <v>56153</v>
      </c>
      <c r="E70" s="81">
        <v>15730</v>
      </c>
      <c r="F70" s="83">
        <v>1144</v>
      </c>
    </row>
    <row r="71" spans="1:6" ht="19.5" customHeight="1">
      <c r="A71" s="69" t="s">
        <v>102</v>
      </c>
      <c r="B71" s="80">
        <v>4</v>
      </c>
      <c r="C71" s="81">
        <v>97</v>
      </c>
      <c r="D71" s="81">
        <v>7244</v>
      </c>
      <c r="E71" s="81">
        <v>5810</v>
      </c>
      <c r="F71" s="83">
        <v>0</v>
      </c>
    </row>
    <row r="72" spans="1:6" ht="19.5" customHeight="1">
      <c r="A72" s="69" t="s">
        <v>103</v>
      </c>
      <c r="B72" s="80">
        <v>8</v>
      </c>
      <c r="C72" s="81">
        <v>9</v>
      </c>
      <c r="D72" s="81">
        <v>583</v>
      </c>
      <c r="E72" s="81">
        <v>360</v>
      </c>
      <c r="F72" s="83">
        <v>3</v>
      </c>
    </row>
    <row r="73" spans="1:6" ht="19.5" customHeight="1">
      <c r="A73" s="71" t="s">
        <v>1</v>
      </c>
      <c r="B73" s="77">
        <f>B74</f>
        <v>1767</v>
      </c>
      <c r="C73" s="78">
        <f>C74</f>
        <v>4318</v>
      </c>
      <c r="D73" s="78">
        <f>D74</f>
        <v>360857</v>
      </c>
      <c r="E73" s="78">
        <f>E74</f>
        <v>213038</v>
      </c>
      <c r="F73" s="79">
        <f>F74</f>
        <v>5523</v>
      </c>
    </row>
    <row r="74" spans="1:6" ht="19.5" customHeight="1">
      <c r="A74" s="165" t="s">
        <v>104</v>
      </c>
      <c r="B74" s="166">
        <f>SUM(B75:B78)</f>
        <v>1767</v>
      </c>
      <c r="C74" s="167">
        <f>SUM(C75:C78)</f>
        <v>4318</v>
      </c>
      <c r="D74" s="167">
        <f>SUM(D75:D78)</f>
        <v>360857</v>
      </c>
      <c r="E74" s="167">
        <f>SUM(E75:E78)</f>
        <v>213038</v>
      </c>
      <c r="F74" s="168">
        <f>SUM(F75:F78)</f>
        <v>5523</v>
      </c>
    </row>
    <row r="75" spans="1:6" ht="19.5" customHeight="1">
      <c r="A75" s="69" t="s">
        <v>106</v>
      </c>
      <c r="B75" s="80">
        <v>237</v>
      </c>
      <c r="C75" s="81">
        <v>314</v>
      </c>
      <c r="D75" s="81">
        <v>23239</v>
      </c>
      <c r="E75" s="81">
        <v>10267</v>
      </c>
      <c r="F75" s="83">
        <v>8</v>
      </c>
    </row>
    <row r="76" spans="1:6" ht="19.5" customHeight="1">
      <c r="A76" s="69" t="s">
        <v>107</v>
      </c>
      <c r="B76" s="80">
        <v>582</v>
      </c>
      <c r="C76" s="81">
        <v>1032</v>
      </c>
      <c r="D76" s="81">
        <v>147175</v>
      </c>
      <c r="E76" s="81">
        <v>104806</v>
      </c>
      <c r="F76" s="83">
        <v>80</v>
      </c>
    </row>
    <row r="77" spans="1:6" ht="19.5" customHeight="1">
      <c r="A77" s="69" t="s">
        <v>108</v>
      </c>
      <c r="B77" s="80">
        <v>597</v>
      </c>
      <c r="C77" s="81">
        <v>2034</v>
      </c>
      <c r="D77" s="81">
        <v>119731</v>
      </c>
      <c r="E77" s="81">
        <v>68283</v>
      </c>
      <c r="F77" s="83">
        <v>2325</v>
      </c>
    </row>
    <row r="78" spans="1:6" ht="19.5" customHeight="1">
      <c r="A78" s="69" t="s">
        <v>109</v>
      </c>
      <c r="B78" s="80">
        <v>351</v>
      </c>
      <c r="C78" s="81">
        <v>938</v>
      </c>
      <c r="D78" s="81">
        <v>70712</v>
      </c>
      <c r="E78" s="81">
        <v>29682</v>
      </c>
      <c r="F78" s="83">
        <v>3110</v>
      </c>
    </row>
    <row r="79" spans="1:6" ht="19.5" customHeight="1">
      <c r="A79" s="71" t="s">
        <v>5</v>
      </c>
      <c r="B79" s="77">
        <f>B80+B83+B87+B91+B95+B100</f>
        <v>13132</v>
      </c>
      <c r="C79" s="78">
        <f>C80+C83+C87+C91+C95+C100</f>
        <v>41667</v>
      </c>
      <c r="D79" s="78">
        <f>D80+D83+D87+D91+D95+D100</f>
        <v>3842487</v>
      </c>
      <c r="E79" s="78">
        <f>E80+E83+E87+E91+E95+E100</f>
        <v>1894631</v>
      </c>
      <c r="F79" s="79">
        <f>F80+F83+F87+F91+F95+F100</f>
        <v>42042</v>
      </c>
    </row>
    <row r="80" spans="1:6" ht="19.5" customHeight="1">
      <c r="A80" s="165" t="s">
        <v>110</v>
      </c>
      <c r="B80" s="166">
        <f>SUM(B81:B82)</f>
        <v>3009</v>
      </c>
      <c r="C80" s="167">
        <f>SUM(C81:C82)</f>
        <v>15978</v>
      </c>
      <c r="D80" s="167">
        <f>SUM(D81:D82)</f>
        <v>1095446</v>
      </c>
      <c r="E80" s="167">
        <f>SUM(E81:E82)</f>
        <v>820723</v>
      </c>
      <c r="F80" s="168">
        <f>SUM(F81:F82)</f>
        <v>7056</v>
      </c>
    </row>
    <row r="81" spans="1:6" ht="19.5" customHeight="1">
      <c r="A81" s="69" t="s">
        <v>111</v>
      </c>
      <c r="B81" s="80">
        <v>1684</v>
      </c>
      <c r="C81" s="81">
        <v>5753</v>
      </c>
      <c r="D81" s="81">
        <v>436680</v>
      </c>
      <c r="E81" s="81">
        <v>321835</v>
      </c>
      <c r="F81" s="83">
        <v>3120</v>
      </c>
    </row>
    <row r="82" spans="1:6" ht="19.5" customHeight="1">
      <c r="A82" s="69" t="s">
        <v>112</v>
      </c>
      <c r="B82" s="80">
        <v>1325</v>
      </c>
      <c r="C82" s="81">
        <v>10225</v>
      </c>
      <c r="D82" s="81">
        <v>658766</v>
      </c>
      <c r="E82" s="81">
        <v>498888</v>
      </c>
      <c r="F82" s="83">
        <v>3936</v>
      </c>
    </row>
    <row r="83" spans="1:6" ht="19.5" customHeight="1">
      <c r="A83" s="165" t="s">
        <v>113</v>
      </c>
      <c r="B83" s="166">
        <f>SUM(B84:B86)</f>
        <v>4868</v>
      </c>
      <c r="C83" s="167">
        <f>SUM(C84:C86)</f>
        <v>13015</v>
      </c>
      <c r="D83" s="167">
        <f>SUM(D84:D86)</f>
        <v>1102202</v>
      </c>
      <c r="E83" s="167">
        <f>SUM(E84:E86)</f>
        <v>525096</v>
      </c>
      <c r="F83" s="168">
        <f>SUM(F84:F86)</f>
        <v>11462</v>
      </c>
    </row>
    <row r="84" spans="1:6" ht="19.5" customHeight="1">
      <c r="A84" s="69" t="s">
        <v>114</v>
      </c>
      <c r="B84" s="80">
        <v>497</v>
      </c>
      <c r="C84" s="81">
        <v>2976</v>
      </c>
      <c r="D84" s="81">
        <v>320300</v>
      </c>
      <c r="E84" s="81">
        <v>133156</v>
      </c>
      <c r="F84" s="83">
        <v>3266</v>
      </c>
    </row>
    <row r="85" spans="1:6" ht="19.5" customHeight="1">
      <c r="A85" s="69" t="s">
        <v>115</v>
      </c>
      <c r="B85" s="80">
        <v>58</v>
      </c>
      <c r="C85" s="81">
        <v>150</v>
      </c>
      <c r="D85" s="81">
        <v>14119</v>
      </c>
      <c r="E85" s="81">
        <v>6628</v>
      </c>
      <c r="F85" s="83">
        <v>82</v>
      </c>
    </row>
    <row r="86" spans="1:6" ht="19.5" customHeight="1">
      <c r="A86" s="69" t="s">
        <v>116</v>
      </c>
      <c r="B86" s="80">
        <v>4313</v>
      </c>
      <c r="C86" s="81">
        <v>9889</v>
      </c>
      <c r="D86" s="81">
        <v>767783</v>
      </c>
      <c r="E86" s="81">
        <v>385312</v>
      </c>
      <c r="F86" s="83">
        <v>8114</v>
      </c>
    </row>
    <row r="87" spans="1:6" ht="19.5" customHeight="1">
      <c r="A87" s="165" t="s">
        <v>117</v>
      </c>
      <c r="B87" s="166">
        <f>SUM(B88:B90)</f>
        <v>2162</v>
      </c>
      <c r="C87" s="167">
        <f>SUM(C88:C90)</f>
        <v>4827</v>
      </c>
      <c r="D87" s="167">
        <f>SUM(D88:D90)</f>
        <v>224861</v>
      </c>
      <c r="E87" s="167">
        <f>SUM(E88:E90)</f>
        <v>153795</v>
      </c>
      <c r="F87" s="168">
        <f>SUM(F88:F90)</f>
        <v>4013</v>
      </c>
    </row>
    <row r="88" spans="1:6" ht="19.5" customHeight="1">
      <c r="A88" s="69" t="s">
        <v>118</v>
      </c>
      <c r="B88" s="80">
        <v>848</v>
      </c>
      <c r="C88" s="81">
        <v>1776</v>
      </c>
      <c r="D88" s="81">
        <v>76420</v>
      </c>
      <c r="E88" s="81">
        <v>52471</v>
      </c>
      <c r="F88" s="83">
        <v>830</v>
      </c>
    </row>
    <row r="89" spans="1:6" ht="19.5" customHeight="1">
      <c r="A89" s="69" t="s">
        <v>119</v>
      </c>
      <c r="B89" s="80">
        <v>1078</v>
      </c>
      <c r="C89" s="81">
        <v>2336</v>
      </c>
      <c r="D89" s="81">
        <v>104173</v>
      </c>
      <c r="E89" s="81">
        <v>75599</v>
      </c>
      <c r="F89" s="83">
        <v>721</v>
      </c>
    </row>
    <row r="90" spans="1:6" ht="19.5" customHeight="1">
      <c r="A90" s="69" t="s">
        <v>120</v>
      </c>
      <c r="B90" s="80">
        <v>236</v>
      </c>
      <c r="C90" s="81">
        <v>715</v>
      </c>
      <c r="D90" s="81">
        <v>44268</v>
      </c>
      <c r="E90" s="81">
        <v>25725</v>
      </c>
      <c r="F90" s="83">
        <v>2462</v>
      </c>
    </row>
    <row r="91" spans="1:6" ht="19.5" customHeight="1">
      <c r="A91" s="165" t="s">
        <v>121</v>
      </c>
      <c r="B91" s="166">
        <f>SUM(B92:B94)</f>
        <v>1074</v>
      </c>
      <c r="C91" s="167">
        <f>SUM(C92:C94)</f>
        <v>4468</v>
      </c>
      <c r="D91" s="167">
        <f>SUM(D92:D94)</f>
        <v>1246563</v>
      </c>
      <c r="E91" s="167">
        <f>SUM(E92:E94)</f>
        <v>310348</v>
      </c>
      <c r="F91" s="168">
        <f>SUM(F92:F94)</f>
        <v>14264</v>
      </c>
    </row>
    <row r="92" spans="1:6" ht="19.5" customHeight="1">
      <c r="A92" s="69" t="s">
        <v>122</v>
      </c>
      <c r="B92" s="80">
        <v>926</v>
      </c>
      <c r="C92" s="81">
        <v>3964</v>
      </c>
      <c r="D92" s="81">
        <v>1211546</v>
      </c>
      <c r="E92" s="81">
        <v>298120</v>
      </c>
      <c r="F92" s="83">
        <v>14092</v>
      </c>
    </row>
    <row r="93" spans="1:6" ht="19.5" customHeight="1">
      <c r="A93" s="69" t="s">
        <v>123</v>
      </c>
      <c r="B93" s="80">
        <v>15</v>
      </c>
      <c r="C93" s="81">
        <v>27</v>
      </c>
      <c r="D93" s="81">
        <v>1897</v>
      </c>
      <c r="E93" s="81">
        <v>462</v>
      </c>
      <c r="F93" s="83">
        <v>38</v>
      </c>
    </row>
    <row r="94" spans="1:6" ht="19.5" customHeight="1">
      <c r="A94" s="69" t="s">
        <v>124</v>
      </c>
      <c r="B94" s="80">
        <v>133</v>
      </c>
      <c r="C94" s="81">
        <v>477</v>
      </c>
      <c r="D94" s="81">
        <v>33120</v>
      </c>
      <c r="E94" s="81">
        <v>11766</v>
      </c>
      <c r="F94" s="83">
        <v>134</v>
      </c>
    </row>
    <row r="95" spans="1:6" ht="19.5" customHeight="1">
      <c r="A95" s="165" t="s">
        <v>125</v>
      </c>
      <c r="B95" s="166">
        <f>SUM(B96:B99)</f>
        <v>1852</v>
      </c>
      <c r="C95" s="167">
        <f>SUM(C96:C99)</f>
        <v>2791</v>
      </c>
      <c r="D95" s="167">
        <f>SUM(D96:D99)</f>
        <v>140200</v>
      </c>
      <c r="E95" s="167">
        <f>SUM(E96:E99)</f>
        <v>70963</v>
      </c>
      <c r="F95" s="168">
        <f>SUM(F96:F99)</f>
        <v>2092</v>
      </c>
    </row>
    <row r="96" spans="1:6" ht="19.5" customHeight="1">
      <c r="A96" s="69" t="s">
        <v>126</v>
      </c>
      <c r="B96" s="80">
        <v>575</v>
      </c>
      <c r="C96" s="81">
        <v>774</v>
      </c>
      <c r="D96" s="81">
        <v>35605</v>
      </c>
      <c r="E96" s="81">
        <v>14460</v>
      </c>
      <c r="F96" s="83">
        <v>545</v>
      </c>
    </row>
    <row r="97" spans="1:6" ht="19.5" customHeight="1">
      <c r="A97" s="69" t="s">
        <v>127</v>
      </c>
      <c r="B97" s="80">
        <v>448</v>
      </c>
      <c r="C97" s="81">
        <v>581</v>
      </c>
      <c r="D97" s="81">
        <v>15700</v>
      </c>
      <c r="E97" s="81">
        <v>6294</v>
      </c>
      <c r="F97" s="83">
        <v>632</v>
      </c>
    </row>
    <row r="98" spans="1:6" ht="19.5" customHeight="1">
      <c r="A98" s="69" t="s">
        <v>128</v>
      </c>
      <c r="B98" s="80">
        <v>329</v>
      </c>
      <c r="C98" s="81">
        <v>328</v>
      </c>
      <c r="D98" s="81">
        <v>11035</v>
      </c>
      <c r="E98" s="81">
        <v>6814</v>
      </c>
      <c r="F98" s="83">
        <v>82</v>
      </c>
    </row>
    <row r="99" spans="1:6" ht="19.5" customHeight="1">
      <c r="A99" s="69" t="s">
        <v>129</v>
      </c>
      <c r="B99" s="80">
        <v>500</v>
      </c>
      <c r="C99" s="81">
        <v>1108</v>
      </c>
      <c r="D99" s="81">
        <v>77860</v>
      </c>
      <c r="E99" s="81">
        <v>43395</v>
      </c>
      <c r="F99" s="83">
        <v>833</v>
      </c>
    </row>
    <row r="100" spans="1:6" ht="19.5" customHeight="1">
      <c r="A100" s="165" t="s">
        <v>130</v>
      </c>
      <c r="B100" s="166">
        <f>B101</f>
        <v>167</v>
      </c>
      <c r="C100" s="167">
        <f>C101</f>
        <v>588</v>
      </c>
      <c r="D100" s="167">
        <f>D101</f>
        <v>33215</v>
      </c>
      <c r="E100" s="167">
        <f>E101</f>
        <v>13706</v>
      </c>
      <c r="F100" s="168">
        <f>F101</f>
        <v>3155</v>
      </c>
    </row>
    <row r="101" spans="1:6" ht="19.5" customHeight="1">
      <c r="A101" s="69" t="s">
        <v>131</v>
      </c>
      <c r="B101" s="80">
        <v>167</v>
      </c>
      <c r="C101" s="81">
        <v>588</v>
      </c>
      <c r="D101" s="81">
        <v>33215</v>
      </c>
      <c r="E101" s="81">
        <v>13706</v>
      </c>
      <c r="F101" s="83">
        <v>3155</v>
      </c>
    </row>
    <row r="102" spans="1:6" ht="19.5" customHeight="1">
      <c r="A102" s="71" t="s">
        <v>6</v>
      </c>
      <c r="B102" s="77">
        <f>B103+B112+B116+B120+B124+B130</f>
        <v>4409</v>
      </c>
      <c r="C102" s="78">
        <f>C103+C112+C116+C120+C124+C130</f>
        <v>19939</v>
      </c>
      <c r="D102" s="78">
        <f>D103+D112+D116+D120+D124+D130</f>
        <v>1294162</v>
      </c>
      <c r="E102" s="78">
        <f>E103+E112+E116+E120+E124+E130</f>
        <v>719418</v>
      </c>
      <c r="F102" s="79">
        <f>F103+F112+F116+F120+F124+F130</f>
        <v>58919</v>
      </c>
    </row>
    <row r="103" spans="1:6" ht="19.5" customHeight="1">
      <c r="A103" s="165" t="s">
        <v>132</v>
      </c>
      <c r="B103" s="166">
        <f>SUM(B104:B111)</f>
        <v>690</v>
      </c>
      <c r="C103" s="167">
        <f>SUM(C104:C111)</f>
        <v>2205</v>
      </c>
      <c r="D103" s="167">
        <f>SUM(D104:D111)</f>
        <v>281204</v>
      </c>
      <c r="E103" s="167">
        <f>SUM(E104:E111)</f>
        <v>128297</v>
      </c>
      <c r="F103" s="168">
        <f>SUM(F104:F111)</f>
        <v>44459</v>
      </c>
    </row>
    <row r="104" spans="1:6" ht="19.5" customHeight="1">
      <c r="A104" s="69" t="s">
        <v>800</v>
      </c>
      <c r="B104" s="80">
        <v>316</v>
      </c>
      <c r="C104" s="81">
        <v>1144</v>
      </c>
      <c r="D104" s="81">
        <v>126864</v>
      </c>
      <c r="E104" s="81">
        <v>73146</v>
      </c>
      <c r="F104" s="83">
        <v>35118</v>
      </c>
    </row>
    <row r="105" spans="1:6" ht="19.5" customHeight="1">
      <c r="A105" s="69" t="s">
        <v>135</v>
      </c>
      <c r="B105" s="80">
        <v>65</v>
      </c>
      <c r="C105" s="81">
        <v>105</v>
      </c>
      <c r="D105" s="81">
        <v>8425</v>
      </c>
      <c r="E105" s="81">
        <v>2441</v>
      </c>
      <c r="F105" s="83">
        <v>364</v>
      </c>
    </row>
    <row r="106" spans="1:6" ht="19.5" customHeight="1">
      <c r="A106" s="69" t="s">
        <v>136</v>
      </c>
      <c r="B106" s="80">
        <v>8</v>
      </c>
      <c r="C106" s="81">
        <v>8</v>
      </c>
      <c r="D106" s="81">
        <v>67</v>
      </c>
      <c r="E106" s="81">
        <v>40</v>
      </c>
      <c r="F106" s="83">
        <v>0</v>
      </c>
    </row>
    <row r="107" spans="1:6" ht="19.5" customHeight="1">
      <c r="A107" s="69" t="s">
        <v>137</v>
      </c>
      <c r="B107" s="80">
        <v>36</v>
      </c>
      <c r="C107" s="81">
        <v>113</v>
      </c>
      <c r="D107" s="81">
        <v>4905</v>
      </c>
      <c r="E107" s="81">
        <v>2898</v>
      </c>
      <c r="F107" s="83">
        <v>1369</v>
      </c>
    </row>
    <row r="108" spans="1:6" ht="19.5" customHeight="1">
      <c r="A108" s="69" t="s">
        <v>139</v>
      </c>
      <c r="B108" s="80">
        <v>46</v>
      </c>
      <c r="C108" s="81">
        <v>287</v>
      </c>
      <c r="D108" s="81">
        <v>25473</v>
      </c>
      <c r="E108" s="81">
        <v>15801</v>
      </c>
      <c r="F108" s="83">
        <v>1500</v>
      </c>
    </row>
    <row r="109" spans="1:6" ht="19.5" customHeight="1">
      <c r="A109" s="69" t="s">
        <v>142</v>
      </c>
      <c r="B109" s="80">
        <v>21</v>
      </c>
      <c r="C109" s="81">
        <v>41</v>
      </c>
      <c r="D109" s="81">
        <v>36075</v>
      </c>
      <c r="E109" s="81">
        <v>4020</v>
      </c>
      <c r="F109" s="83">
        <v>254</v>
      </c>
    </row>
    <row r="110" spans="1:6" ht="19.5" customHeight="1">
      <c r="A110" s="69" t="s">
        <v>143</v>
      </c>
      <c r="B110" s="80">
        <v>90</v>
      </c>
      <c r="C110" s="81">
        <v>268</v>
      </c>
      <c r="D110" s="81">
        <v>32026</v>
      </c>
      <c r="E110" s="81">
        <v>10762</v>
      </c>
      <c r="F110" s="83">
        <v>6500</v>
      </c>
    </row>
    <row r="111" spans="1:6" ht="19.5" customHeight="1">
      <c r="A111" s="69" t="s">
        <v>144</v>
      </c>
      <c r="B111" s="80">
        <v>108</v>
      </c>
      <c r="C111" s="81">
        <v>239</v>
      </c>
      <c r="D111" s="81">
        <v>47369</v>
      </c>
      <c r="E111" s="81">
        <v>19189</v>
      </c>
      <c r="F111" s="83">
        <v>-646</v>
      </c>
    </row>
    <row r="112" spans="1:6" ht="19.5" customHeight="1">
      <c r="A112" s="165" t="s">
        <v>145</v>
      </c>
      <c r="B112" s="166">
        <f>SUM(B113:B115)</f>
        <v>277</v>
      </c>
      <c r="C112" s="167">
        <f>SUM(C113:C115)</f>
        <v>2213</v>
      </c>
      <c r="D112" s="167">
        <f>SUM(D113:D115)</f>
        <v>210829</v>
      </c>
      <c r="E112" s="167">
        <f>SUM(E113:E115)</f>
        <v>108905</v>
      </c>
      <c r="F112" s="168">
        <f>SUM(F113:F115)</f>
        <v>-4270</v>
      </c>
    </row>
    <row r="113" spans="1:6" ht="19.5" customHeight="1">
      <c r="A113" s="69" t="s">
        <v>146</v>
      </c>
      <c r="B113" s="80">
        <v>173</v>
      </c>
      <c r="C113" s="81">
        <v>448</v>
      </c>
      <c r="D113" s="81">
        <v>19482</v>
      </c>
      <c r="E113" s="81">
        <v>11388</v>
      </c>
      <c r="F113" s="83">
        <v>-1193</v>
      </c>
    </row>
    <row r="114" spans="1:6" ht="19.5" customHeight="1">
      <c r="A114" s="69" t="s">
        <v>147</v>
      </c>
      <c r="B114" s="80">
        <v>26</v>
      </c>
      <c r="C114" s="81">
        <v>438</v>
      </c>
      <c r="D114" s="81">
        <v>40616</v>
      </c>
      <c r="E114" s="81">
        <v>15243</v>
      </c>
      <c r="F114" s="83">
        <v>56</v>
      </c>
    </row>
    <row r="115" spans="1:6" ht="19.5" customHeight="1">
      <c r="A115" s="69" t="s">
        <v>148</v>
      </c>
      <c r="B115" s="80">
        <v>78</v>
      </c>
      <c r="C115" s="81">
        <v>1327</v>
      </c>
      <c r="D115" s="81">
        <v>150731</v>
      </c>
      <c r="E115" s="81">
        <v>82274</v>
      </c>
      <c r="F115" s="83">
        <v>-3133</v>
      </c>
    </row>
    <row r="116" spans="1:6" ht="19.5" customHeight="1">
      <c r="A116" s="165" t="s">
        <v>149</v>
      </c>
      <c r="B116" s="166">
        <f>SUM(B117:B119)</f>
        <v>437</v>
      </c>
      <c r="C116" s="167">
        <f>SUM(C117:C119)</f>
        <v>1841</v>
      </c>
      <c r="D116" s="167">
        <f>SUM(D117:D119)</f>
        <v>136517</v>
      </c>
      <c r="E116" s="167">
        <f>SUM(E117:E119)</f>
        <v>85176</v>
      </c>
      <c r="F116" s="168">
        <f>SUM(F117:F119)</f>
        <v>2134</v>
      </c>
    </row>
    <row r="117" spans="1:6" ht="19.5" customHeight="1">
      <c r="A117" s="69" t="s">
        <v>150</v>
      </c>
      <c r="B117" s="80">
        <v>304</v>
      </c>
      <c r="C117" s="81">
        <v>1588</v>
      </c>
      <c r="D117" s="81">
        <v>110677</v>
      </c>
      <c r="E117" s="81">
        <v>74337</v>
      </c>
      <c r="F117" s="83">
        <v>1600</v>
      </c>
    </row>
    <row r="118" spans="1:6" ht="19.5" customHeight="1">
      <c r="A118" s="69" t="s">
        <v>151</v>
      </c>
      <c r="B118" s="80">
        <v>26</v>
      </c>
      <c r="C118" s="81">
        <v>75</v>
      </c>
      <c r="D118" s="81">
        <v>3428</v>
      </c>
      <c r="E118" s="81">
        <v>1342</v>
      </c>
      <c r="F118" s="83">
        <v>150</v>
      </c>
    </row>
    <row r="119" spans="1:6" ht="19.5" customHeight="1">
      <c r="A119" s="69" t="s">
        <v>152</v>
      </c>
      <c r="B119" s="80">
        <v>107</v>
      </c>
      <c r="C119" s="81">
        <v>178</v>
      </c>
      <c r="D119" s="81">
        <v>22412</v>
      </c>
      <c r="E119" s="81">
        <v>9497</v>
      </c>
      <c r="F119" s="83">
        <v>384</v>
      </c>
    </row>
    <row r="120" spans="1:6" ht="19.5" customHeight="1">
      <c r="A120" s="165" t="s">
        <v>153</v>
      </c>
      <c r="B120" s="166">
        <f>SUM(B121:B123)</f>
        <v>162</v>
      </c>
      <c r="C120" s="167">
        <f>SUM(C121:C123)</f>
        <v>2488</v>
      </c>
      <c r="D120" s="167">
        <f>SUM(D121:D123)</f>
        <v>77311</v>
      </c>
      <c r="E120" s="167">
        <f>SUM(E121:E123)</f>
        <v>51186</v>
      </c>
      <c r="F120" s="168">
        <f>SUM(F121:F123)</f>
        <v>1177</v>
      </c>
    </row>
    <row r="121" spans="1:6" ht="19.5" customHeight="1">
      <c r="A121" s="69" t="s">
        <v>154</v>
      </c>
      <c r="B121" s="80">
        <v>136</v>
      </c>
      <c r="C121" s="81">
        <v>2417</v>
      </c>
      <c r="D121" s="81">
        <v>73318</v>
      </c>
      <c r="E121" s="81">
        <v>49715</v>
      </c>
      <c r="F121" s="83">
        <v>973</v>
      </c>
    </row>
    <row r="122" spans="1:6" ht="19.5" customHeight="1">
      <c r="A122" s="69" t="s">
        <v>155</v>
      </c>
      <c r="B122" s="80">
        <v>17</v>
      </c>
      <c r="C122" s="81">
        <v>54</v>
      </c>
      <c r="D122" s="81">
        <v>3152</v>
      </c>
      <c r="E122" s="81">
        <v>1090</v>
      </c>
      <c r="F122" s="83">
        <v>197</v>
      </c>
    </row>
    <row r="123" spans="1:6" ht="19.5" customHeight="1">
      <c r="A123" s="69" t="s">
        <v>156</v>
      </c>
      <c r="B123" s="80">
        <v>9</v>
      </c>
      <c r="C123" s="81">
        <v>17</v>
      </c>
      <c r="D123" s="81">
        <v>841</v>
      </c>
      <c r="E123" s="81">
        <v>381</v>
      </c>
      <c r="F123" s="83">
        <v>7</v>
      </c>
    </row>
    <row r="124" spans="1:6" ht="19.5" customHeight="1">
      <c r="A124" s="165" t="s">
        <v>157</v>
      </c>
      <c r="B124" s="166">
        <f>SUM(B125:B129)</f>
        <v>1393</v>
      </c>
      <c r="C124" s="167">
        <f>SUM(C125:C129)</f>
        <v>5295</v>
      </c>
      <c r="D124" s="167">
        <f>SUM(D125:D129)</f>
        <v>128703</v>
      </c>
      <c r="E124" s="167">
        <f>SUM(E125:E129)</f>
        <v>85363</v>
      </c>
      <c r="F124" s="168">
        <f>SUM(F125:F129)</f>
        <v>1662</v>
      </c>
    </row>
    <row r="125" spans="1:6" ht="19.5" customHeight="1">
      <c r="A125" s="69" t="s">
        <v>158</v>
      </c>
      <c r="B125" s="80">
        <v>111</v>
      </c>
      <c r="C125" s="81">
        <v>481</v>
      </c>
      <c r="D125" s="81">
        <v>12110</v>
      </c>
      <c r="E125" s="81">
        <v>7341</v>
      </c>
      <c r="F125" s="83">
        <v>400</v>
      </c>
    </row>
    <row r="126" spans="1:6" ht="19.5" customHeight="1">
      <c r="A126" s="69" t="s">
        <v>159</v>
      </c>
      <c r="B126" s="80">
        <v>477</v>
      </c>
      <c r="C126" s="81">
        <v>3066</v>
      </c>
      <c r="D126" s="81">
        <v>66140</v>
      </c>
      <c r="E126" s="81">
        <v>49015</v>
      </c>
      <c r="F126" s="83">
        <v>742</v>
      </c>
    </row>
    <row r="127" spans="1:6" ht="19.5" customHeight="1">
      <c r="A127" s="69" t="s">
        <v>160</v>
      </c>
      <c r="B127" s="80">
        <v>136</v>
      </c>
      <c r="C127" s="81">
        <v>373</v>
      </c>
      <c r="D127" s="81">
        <v>8119</v>
      </c>
      <c r="E127" s="81">
        <v>5610</v>
      </c>
      <c r="F127" s="83">
        <v>174</v>
      </c>
    </row>
    <row r="128" spans="1:6" ht="19.5" customHeight="1">
      <c r="A128" s="69" t="s">
        <v>161</v>
      </c>
      <c r="B128" s="80">
        <v>215</v>
      </c>
      <c r="C128" s="81">
        <v>409</v>
      </c>
      <c r="D128" s="81">
        <v>13781</v>
      </c>
      <c r="E128" s="81">
        <v>8077</v>
      </c>
      <c r="F128" s="83">
        <v>-421</v>
      </c>
    </row>
    <row r="129" spans="1:6" ht="19.5" customHeight="1">
      <c r="A129" s="69" t="s">
        <v>162</v>
      </c>
      <c r="B129" s="80">
        <v>454</v>
      </c>
      <c r="C129" s="81">
        <v>966</v>
      </c>
      <c r="D129" s="81">
        <v>28553</v>
      </c>
      <c r="E129" s="81">
        <v>15320</v>
      </c>
      <c r="F129" s="83">
        <v>767</v>
      </c>
    </row>
    <row r="130" spans="1:6" ht="19.5" customHeight="1">
      <c r="A130" s="165" t="s">
        <v>163</v>
      </c>
      <c r="B130" s="166">
        <f>SUM(B131:B137)</f>
        <v>1450</v>
      </c>
      <c r="C130" s="167">
        <f>SUM(C131:C137)</f>
        <v>5897</v>
      </c>
      <c r="D130" s="167">
        <f>SUM(D131:D137)</f>
        <v>459598</v>
      </c>
      <c r="E130" s="167">
        <f>SUM(E131:E137)</f>
        <v>260491</v>
      </c>
      <c r="F130" s="168">
        <f>SUM(F131:F137)</f>
        <v>13757</v>
      </c>
    </row>
    <row r="131" spans="1:6" ht="19.5" customHeight="1">
      <c r="A131" s="69" t="s">
        <v>164</v>
      </c>
      <c r="B131" s="80">
        <v>312</v>
      </c>
      <c r="C131" s="81">
        <v>1799</v>
      </c>
      <c r="D131" s="81">
        <v>236859</v>
      </c>
      <c r="E131" s="81">
        <v>119512</v>
      </c>
      <c r="F131" s="83">
        <v>5085</v>
      </c>
    </row>
    <row r="132" spans="1:6" ht="19.5" customHeight="1">
      <c r="A132" s="69" t="s">
        <v>165</v>
      </c>
      <c r="B132" s="80">
        <v>441</v>
      </c>
      <c r="C132" s="81">
        <v>434</v>
      </c>
      <c r="D132" s="81">
        <v>9211</v>
      </c>
      <c r="E132" s="81">
        <v>3503</v>
      </c>
      <c r="F132" s="83">
        <v>0</v>
      </c>
    </row>
    <row r="133" spans="1:6" ht="19.5" customHeight="1">
      <c r="A133" s="69" t="s">
        <v>166</v>
      </c>
      <c r="B133" s="80">
        <v>28</v>
      </c>
      <c r="C133" s="81">
        <v>871</v>
      </c>
      <c r="D133" s="81">
        <v>34611</v>
      </c>
      <c r="E133" s="81">
        <v>25904</v>
      </c>
      <c r="F133" s="83">
        <v>478</v>
      </c>
    </row>
    <row r="134" spans="1:6" ht="19.5" customHeight="1">
      <c r="A134" s="69" t="s">
        <v>167</v>
      </c>
      <c r="B134" s="80">
        <v>69</v>
      </c>
      <c r="C134" s="81">
        <v>410</v>
      </c>
      <c r="D134" s="81">
        <v>30784</v>
      </c>
      <c r="E134" s="81">
        <v>12256</v>
      </c>
      <c r="F134" s="83">
        <v>1507</v>
      </c>
    </row>
    <row r="135" spans="1:6" ht="19.5" customHeight="1">
      <c r="A135" s="69" t="s">
        <v>168</v>
      </c>
      <c r="B135" s="80">
        <v>44</v>
      </c>
      <c r="C135" s="81">
        <v>999</v>
      </c>
      <c r="D135" s="81">
        <v>94129</v>
      </c>
      <c r="E135" s="81">
        <v>65308</v>
      </c>
      <c r="F135" s="83">
        <v>6119</v>
      </c>
    </row>
    <row r="136" spans="1:6" ht="19.5" customHeight="1">
      <c r="A136" s="69" t="s">
        <v>169</v>
      </c>
      <c r="B136" s="80">
        <v>8</v>
      </c>
      <c r="C136" s="81">
        <v>99</v>
      </c>
      <c r="D136" s="81">
        <v>2620</v>
      </c>
      <c r="E136" s="81">
        <v>1659</v>
      </c>
      <c r="F136" s="83">
        <v>-12</v>
      </c>
    </row>
    <row r="137" spans="1:6" ht="19.5" customHeight="1">
      <c r="A137" s="69" t="s">
        <v>170</v>
      </c>
      <c r="B137" s="80">
        <v>548</v>
      </c>
      <c r="C137" s="81">
        <v>1285</v>
      </c>
      <c r="D137" s="81">
        <v>51384</v>
      </c>
      <c r="E137" s="81">
        <v>32349</v>
      </c>
      <c r="F137" s="83">
        <v>580</v>
      </c>
    </row>
    <row r="138" spans="1:6" ht="19.5" customHeight="1">
      <c r="A138" s="71" t="s">
        <v>7</v>
      </c>
      <c r="B138" s="77">
        <f>B139</f>
        <v>3636</v>
      </c>
      <c r="C138" s="78">
        <f>C139</f>
        <v>13211</v>
      </c>
      <c r="D138" s="78">
        <f>D139</f>
        <v>783170</v>
      </c>
      <c r="E138" s="78">
        <f>E139</f>
        <v>443932</v>
      </c>
      <c r="F138" s="79">
        <f>F139</f>
        <v>57617</v>
      </c>
    </row>
    <row r="139" spans="1:6" ht="19.5" customHeight="1">
      <c r="A139" s="165" t="s">
        <v>172</v>
      </c>
      <c r="B139" s="166">
        <f>SUM(B140:B150)</f>
        <v>3636</v>
      </c>
      <c r="C139" s="167">
        <f>SUM(C140:C150)</f>
        <v>13211</v>
      </c>
      <c r="D139" s="167">
        <f>SUM(D140:D150)</f>
        <v>783170</v>
      </c>
      <c r="E139" s="167">
        <f>SUM(E140:E150)</f>
        <v>443932</v>
      </c>
      <c r="F139" s="168">
        <f>SUM(F140:F150)</f>
        <v>57617</v>
      </c>
    </row>
    <row r="140" spans="1:6" ht="19.5" customHeight="1">
      <c r="A140" s="69" t="s">
        <v>174</v>
      </c>
      <c r="B140" s="80">
        <v>341</v>
      </c>
      <c r="C140" s="81">
        <v>1983</v>
      </c>
      <c r="D140" s="81">
        <v>51429</v>
      </c>
      <c r="E140" s="81">
        <v>38072</v>
      </c>
      <c r="F140" s="83">
        <v>1236</v>
      </c>
    </row>
    <row r="141" spans="1:6" ht="19.5" customHeight="1">
      <c r="A141" s="69" t="s">
        <v>175</v>
      </c>
      <c r="B141" s="80">
        <v>8</v>
      </c>
      <c r="C141" s="81">
        <v>383</v>
      </c>
      <c r="D141" s="81">
        <v>15713</v>
      </c>
      <c r="E141" s="81">
        <v>12380</v>
      </c>
      <c r="F141" s="83">
        <v>3838</v>
      </c>
    </row>
    <row r="142" spans="1:6" ht="19.5" customHeight="1">
      <c r="A142" s="69" t="s">
        <v>176</v>
      </c>
      <c r="B142" s="80">
        <v>28</v>
      </c>
      <c r="C142" s="81">
        <v>2962</v>
      </c>
      <c r="D142" s="81">
        <v>149699</v>
      </c>
      <c r="E142" s="81">
        <v>114907</v>
      </c>
      <c r="F142" s="83">
        <v>13863</v>
      </c>
    </row>
    <row r="143" spans="1:6" ht="19.5" customHeight="1">
      <c r="A143" s="69" t="s">
        <v>177</v>
      </c>
      <c r="B143" s="80">
        <v>3</v>
      </c>
      <c r="C143" s="81">
        <v>7</v>
      </c>
      <c r="D143" s="81">
        <v>161</v>
      </c>
      <c r="E143" s="81">
        <v>117</v>
      </c>
      <c r="F143" s="83">
        <v>0</v>
      </c>
    </row>
    <row r="144" spans="1:6" ht="19.5" customHeight="1">
      <c r="A144" s="69" t="s">
        <v>178</v>
      </c>
      <c r="B144" s="80">
        <v>21</v>
      </c>
      <c r="C144" s="81">
        <v>290</v>
      </c>
      <c r="D144" s="81">
        <v>11001</v>
      </c>
      <c r="E144" s="81">
        <v>6462</v>
      </c>
      <c r="F144" s="83">
        <v>141</v>
      </c>
    </row>
    <row r="145" spans="1:6" ht="19.5" customHeight="1">
      <c r="A145" s="69" t="s">
        <v>180</v>
      </c>
      <c r="B145" s="80">
        <v>22</v>
      </c>
      <c r="C145" s="81">
        <v>2675</v>
      </c>
      <c r="D145" s="81">
        <v>237719</v>
      </c>
      <c r="E145" s="81">
        <v>144523</v>
      </c>
      <c r="F145" s="83">
        <v>33259</v>
      </c>
    </row>
    <row r="146" spans="1:6" ht="19.5" customHeight="1">
      <c r="A146" s="69" t="s">
        <v>181</v>
      </c>
      <c r="B146" s="80">
        <v>600</v>
      </c>
      <c r="C146" s="81">
        <v>639</v>
      </c>
      <c r="D146" s="81">
        <v>15392</v>
      </c>
      <c r="E146" s="81">
        <v>7629</v>
      </c>
      <c r="F146" s="83">
        <v>20</v>
      </c>
    </row>
    <row r="147" spans="1:6" ht="19.5" customHeight="1">
      <c r="A147" s="69" t="s">
        <v>182</v>
      </c>
      <c r="B147" s="80">
        <v>767</v>
      </c>
      <c r="C147" s="81">
        <v>980</v>
      </c>
      <c r="D147" s="81">
        <v>21628</v>
      </c>
      <c r="E147" s="81">
        <v>14292</v>
      </c>
      <c r="F147" s="83">
        <v>82</v>
      </c>
    </row>
    <row r="148" spans="1:6" ht="19.5" customHeight="1">
      <c r="A148" s="69" t="s">
        <v>183</v>
      </c>
      <c r="B148" s="80">
        <v>166</v>
      </c>
      <c r="C148" s="81">
        <v>231</v>
      </c>
      <c r="D148" s="81">
        <v>7480</v>
      </c>
      <c r="E148" s="81">
        <v>4342</v>
      </c>
      <c r="F148" s="83">
        <v>79</v>
      </c>
    </row>
    <row r="149" spans="1:6" ht="19.5" customHeight="1">
      <c r="A149" s="69" t="s">
        <v>184</v>
      </c>
      <c r="B149" s="80">
        <v>1475</v>
      </c>
      <c r="C149" s="81">
        <v>2762</v>
      </c>
      <c r="D149" s="81">
        <v>131785</v>
      </c>
      <c r="E149" s="81">
        <v>39988</v>
      </c>
      <c r="F149" s="83">
        <v>1006</v>
      </c>
    </row>
    <row r="150" spans="1:6" ht="19.5" customHeight="1">
      <c r="A150" s="69" t="s">
        <v>185</v>
      </c>
      <c r="B150" s="80">
        <v>205</v>
      </c>
      <c r="C150" s="81">
        <v>299</v>
      </c>
      <c r="D150" s="81">
        <v>141163</v>
      </c>
      <c r="E150" s="81">
        <v>61220</v>
      </c>
      <c r="F150" s="83">
        <v>4093</v>
      </c>
    </row>
    <row r="151" spans="1:6" ht="19.5" customHeight="1">
      <c r="A151" s="71" t="s">
        <v>8</v>
      </c>
      <c r="B151" s="77">
        <f>B152+B158+B162</f>
        <v>6337</v>
      </c>
      <c r="C151" s="78">
        <f>C152+C158+C162</f>
        <v>17731</v>
      </c>
      <c r="D151" s="78">
        <f>D152+D158+D162</f>
        <v>1190845</v>
      </c>
      <c r="E151" s="78">
        <f>E152+E158+E162</f>
        <v>724178</v>
      </c>
      <c r="F151" s="79">
        <f>F152+F158+F162</f>
        <v>72893</v>
      </c>
    </row>
    <row r="152" spans="1:6" ht="19.5" customHeight="1">
      <c r="A152" s="165" t="s">
        <v>186</v>
      </c>
      <c r="B152" s="166">
        <f>SUM(B153:B157)</f>
        <v>5482</v>
      </c>
      <c r="C152" s="167">
        <f>SUM(C153:C157)</f>
        <v>13933</v>
      </c>
      <c r="D152" s="167">
        <f>SUM(D153:D157)</f>
        <v>1057028</v>
      </c>
      <c r="E152" s="167">
        <f>SUM(E153:E157)</f>
        <v>642913</v>
      </c>
      <c r="F152" s="168">
        <f>SUM(F153:F157)</f>
        <v>68028</v>
      </c>
    </row>
    <row r="153" spans="1:6" ht="19.5" customHeight="1">
      <c r="A153" s="69" t="s">
        <v>187</v>
      </c>
      <c r="B153" s="80">
        <v>70</v>
      </c>
      <c r="C153" s="81">
        <v>3917</v>
      </c>
      <c r="D153" s="81">
        <v>408255</v>
      </c>
      <c r="E153" s="81">
        <v>207897</v>
      </c>
      <c r="F153" s="83">
        <v>46831</v>
      </c>
    </row>
    <row r="154" spans="1:6" ht="19.5" customHeight="1">
      <c r="A154" s="69" t="s">
        <v>188</v>
      </c>
      <c r="B154" s="80">
        <v>537</v>
      </c>
      <c r="C154" s="81">
        <v>920</v>
      </c>
      <c r="D154" s="81">
        <v>77102</v>
      </c>
      <c r="E154" s="81">
        <v>64499</v>
      </c>
      <c r="F154" s="83">
        <v>1579</v>
      </c>
    </row>
    <row r="155" spans="1:6" ht="19.5" customHeight="1">
      <c r="A155" s="69" t="s">
        <v>189</v>
      </c>
      <c r="B155" s="80">
        <v>1560</v>
      </c>
      <c r="C155" s="81">
        <v>3141</v>
      </c>
      <c r="D155" s="81">
        <v>258723</v>
      </c>
      <c r="E155" s="81">
        <v>179122</v>
      </c>
      <c r="F155" s="83">
        <v>9987</v>
      </c>
    </row>
    <row r="156" spans="1:6" ht="19.5" customHeight="1">
      <c r="A156" s="69" t="s">
        <v>190</v>
      </c>
      <c r="B156" s="80">
        <v>835</v>
      </c>
      <c r="C156" s="81">
        <v>1581</v>
      </c>
      <c r="D156" s="81">
        <v>90518</v>
      </c>
      <c r="E156" s="81">
        <v>52887</v>
      </c>
      <c r="F156" s="83">
        <v>1625</v>
      </c>
    </row>
    <row r="157" spans="1:6" ht="19.5" customHeight="1">
      <c r="A157" s="69" t="s">
        <v>191</v>
      </c>
      <c r="B157" s="80">
        <v>2480</v>
      </c>
      <c r="C157" s="81">
        <v>4374</v>
      </c>
      <c r="D157" s="81">
        <v>222430</v>
      </c>
      <c r="E157" s="81">
        <v>138508</v>
      </c>
      <c r="F157" s="83">
        <v>8006</v>
      </c>
    </row>
    <row r="158" spans="1:6" ht="19.5" customHeight="1">
      <c r="A158" s="165" t="s">
        <v>192</v>
      </c>
      <c r="B158" s="166">
        <f>SUM(B159:B161)</f>
        <v>130</v>
      </c>
      <c r="C158" s="167">
        <f>SUM(C159:C161)</f>
        <v>1742</v>
      </c>
      <c r="D158" s="167">
        <f>SUM(D159:D161)</f>
        <v>64709</v>
      </c>
      <c r="E158" s="167">
        <f>SUM(E159:E161)</f>
        <v>42195</v>
      </c>
      <c r="F158" s="168">
        <f>SUM(F159:F161)</f>
        <v>3861</v>
      </c>
    </row>
    <row r="159" spans="1:6" ht="19.5" customHeight="1">
      <c r="A159" s="69" t="s">
        <v>193</v>
      </c>
      <c r="B159" s="80">
        <v>18</v>
      </c>
      <c r="C159" s="81">
        <v>69</v>
      </c>
      <c r="D159" s="81">
        <v>1940</v>
      </c>
      <c r="E159" s="81">
        <v>1243</v>
      </c>
      <c r="F159" s="83">
        <v>412</v>
      </c>
    </row>
    <row r="160" spans="1:6" ht="19.5" customHeight="1">
      <c r="A160" s="69" t="s">
        <v>195</v>
      </c>
      <c r="B160" s="80">
        <v>94</v>
      </c>
      <c r="C160" s="81">
        <v>1215</v>
      </c>
      <c r="D160" s="81">
        <v>41946</v>
      </c>
      <c r="E160" s="81">
        <v>27435</v>
      </c>
      <c r="F160" s="83">
        <v>2144</v>
      </c>
    </row>
    <row r="161" spans="1:6" ht="19.5" customHeight="1">
      <c r="A161" s="69" t="s">
        <v>196</v>
      </c>
      <c r="B161" s="80">
        <v>18</v>
      </c>
      <c r="C161" s="81">
        <v>458</v>
      </c>
      <c r="D161" s="81">
        <v>20823</v>
      </c>
      <c r="E161" s="81">
        <v>13517</v>
      </c>
      <c r="F161" s="83">
        <v>1305</v>
      </c>
    </row>
    <row r="162" spans="1:6" ht="19.5" customHeight="1">
      <c r="A162" s="165" t="s">
        <v>197</v>
      </c>
      <c r="B162" s="166">
        <f>SUM(B163:B165)</f>
        <v>725</v>
      </c>
      <c r="C162" s="167">
        <f>SUM(C163:C165)</f>
        <v>2056</v>
      </c>
      <c r="D162" s="167">
        <f>SUM(D163:D165)</f>
        <v>69108</v>
      </c>
      <c r="E162" s="167">
        <f>SUM(E163:E165)</f>
        <v>39070</v>
      </c>
      <c r="F162" s="168">
        <f>SUM(F163:F165)</f>
        <v>1004</v>
      </c>
    </row>
    <row r="163" spans="1:6" ht="19.5" customHeight="1">
      <c r="A163" s="69" t="s">
        <v>198</v>
      </c>
      <c r="B163" s="80">
        <v>196</v>
      </c>
      <c r="C163" s="81">
        <v>358</v>
      </c>
      <c r="D163" s="81">
        <v>9012</v>
      </c>
      <c r="E163" s="81">
        <v>6155</v>
      </c>
      <c r="F163" s="83">
        <v>267</v>
      </c>
    </row>
    <row r="164" spans="1:6" ht="19.5" customHeight="1">
      <c r="A164" s="69" t="s">
        <v>199</v>
      </c>
      <c r="B164" s="80">
        <v>430</v>
      </c>
      <c r="C164" s="81">
        <v>833</v>
      </c>
      <c r="D164" s="81">
        <v>16122</v>
      </c>
      <c r="E164" s="81">
        <v>11084</v>
      </c>
      <c r="F164" s="83">
        <v>208</v>
      </c>
    </row>
    <row r="165" spans="1:6" ht="19.5" customHeight="1">
      <c r="A165" s="69" t="s">
        <v>200</v>
      </c>
      <c r="B165" s="80">
        <v>99</v>
      </c>
      <c r="C165" s="81">
        <v>865</v>
      </c>
      <c r="D165" s="81">
        <v>43974</v>
      </c>
      <c r="E165" s="81">
        <v>21831</v>
      </c>
      <c r="F165" s="83">
        <v>529</v>
      </c>
    </row>
    <row r="166" spans="1:6" ht="19.5" customHeight="1">
      <c r="A166" s="71" t="s">
        <v>9</v>
      </c>
      <c r="B166" s="77">
        <f>B167+B172+B176+B178</f>
        <v>2689</v>
      </c>
      <c r="C166" s="78">
        <f>C167+C172+C176+C178</f>
        <v>9195</v>
      </c>
      <c r="D166" s="78">
        <f>D167+D172+D176+D178</f>
        <v>735607</v>
      </c>
      <c r="E166" s="78">
        <f>E167+E172+E176+E178</f>
        <v>353788</v>
      </c>
      <c r="F166" s="79">
        <f>F167+F172+F176+F178</f>
        <v>186887</v>
      </c>
    </row>
    <row r="167" spans="1:6" ht="19.5" customHeight="1">
      <c r="A167" s="165" t="s">
        <v>201</v>
      </c>
      <c r="B167" s="166">
        <f>SUM(B168:B171)</f>
        <v>867</v>
      </c>
      <c r="C167" s="167">
        <f>SUM(C168:C171)</f>
        <v>1040</v>
      </c>
      <c r="D167" s="167">
        <f>SUM(D168:D171)</f>
        <v>40050</v>
      </c>
      <c r="E167" s="167">
        <f>SUM(E168:E171)</f>
        <v>19327</v>
      </c>
      <c r="F167" s="168">
        <f>SUM(F168:F171)</f>
        <v>2362</v>
      </c>
    </row>
    <row r="168" spans="1:6" ht="19.5" customHeight="1">
      <c r="A168" s="69" t="s">
        <v>202</v>
      </c>
      <c r="B168" s="80">
        <v>366</v>
      </c>
      <c r="C168" s="81">
        <v>476</v>
      </c>
      <c r="D168" s="81">
        <v>19318</v>
      </c>
      <c r="E168" s="81">
        <v>8425</v>
      </c>
      <c r="F168" s="83">
        <v>470</v>
      </c>
    </row>
    <row r="169" spans="1:6" ht="19.5" customHeight="1">
      <c r="A169" s="69" t="s">
        <v>203</v>
      </c>
      <c r="B169" s="80">
        <v>164</v>
      </c>
      <c r="C169" s="81">
        <v>211</v>
      </c>
      <c r="D169" s="81">
        <v>10936</v>
      </c>
      <c r="E169" s="81">
        <v>4994</v>
      </c>
      <c r="F169" s="83">
        <v>1837</v>
      </c>
    </row>
    <row r="170" spans="1:6" ht="19.5" customHeight="1">
      <c r="A170" s="69" t="s">
        <v>204</v>
      </c>
      <c r="B170" s="80">
        <v>324</v>
      </c>
      <c r="C170" s="81">
        <v>325</v>
      </c>
      <c r="D170" s="81">
        <v>8716</v>
      </c>
      <c r="E170" s="81">
        <v>5435</v>
      </c>
      <c r="F170" s="83">
        <v>49</v>
      </c>
    </row>
    <row r="171" spans="1:6" ht="19.5" customHeight="1">
      <c r="A171" s="69" t="s">
        <v>205</v>
      </c>
      <c r="B171" s="80">
        <v>13</v>
      </c>
      <c r="C171" s="81">
        <v>28</v>
      </c>
      <c r="D171" s="81">
        <v>1080</v>
      </c>
      <c r="E171" s="81">
        <v>473</v>
      </c>
      <c r="F171" s="83">
        <v>6</v>
      </c>
    </row>
    <row r="172" spans="1:6" ht="19.5" customHeight="1">
      <c r="A172" s="165" t="s">
        <v>206</v>
      </c>
      <c r="B172" s="166">
        <f>SUM(B173:B175)</f>
        <v>36</v>
      </c>
      <c r="C172" s="167">
        <f>SUM(C173:C175)</f>
        <v>185</v>
      </c>
      <c r="D172" s="167">
        <f>SUM(D173:D175)</f>
        <v>15057</v>
      </c>
      <c r="E172" s="167">
        <f>SUM(E173:E175)</f>
        <v>8895</v>
      </c>
      <c r="F172" s="168">
        <f>SUM(F173:F175)</f>
        <v>1124</v>
      </c>
    </row>
    <row r="173" spans="1:6" ht="19.5" customHeight="1">
      <c r="A173" s="69" t="s">
        <v>207</v>
      </c>
      <c r="B173" s="80">
        <v>12</v>
      </c>
      <c r="C173" s="81">
        <v>76</v>
      </c>
      <c r="D173" s="81">
        <v>7841</v>
      </c>
      <c r="E173" s="81">
        <v>4584</v>
      </c>
      <c r="F173" s="83">
        <v>206</v>
      </c>
    </row>
    <row r="174" spans="1:6" ht="19.5" customHeight="1">
      <c r="A174" s="69" t="s">
        <v>777</v>
      </c>
      <c r="B174" s="80">
        <v>16</v>
      </c>
      <c r="C174" s="81">
        <v>49</v>
      </c>
      <c r="D174" s="81">
        <v>2722</v>
      </c>
      <c r="E174" s="81">
        <v>1438</v>
      </c>
      <c r="F174" s="83">
        <v>447</v>
      </c>
    </row>
    <row r="175" spans="1:6" ht="19.5" customHeight="1">
      <c r="A175" s="69" t="s">
        <v>210</v>
      </c>
      <c r="B175" s="80">
        <v>8</v>
      </c>
      <c r="C175" s="81">
        <v>60</v>
      </c>
      <c r="D175" s="81">
        <v>4494</v>
      </c>
      <c r="E175" s="81">
        <v>2873</v>
      </c>
      <c r="F175" s="83">
        <v>471</v>
      </c>
    </row>
    <row r="176" spans="1:6" ht="19.5" customHeight="1">
      <c r="A176" s="165" t="s">
        <v>211</v>
      </c>
      <c r="B176" s="166">
        <f>B177</f>
        <v>479</v>
      </c>
      <c r="C176" s="167">
        <f>C177</f>
        <v>3295</v>
      </c>
      <c r="D176" s="167">
        <f>D177</f>
        <v>373519</v>
      </c>
      <c r="E176" s="167">
        <f>E177</f>
        <v>180961</v>
      </c>
      <c r="F176" s="168">
        <f>F177</f>
        <v>161754</v>
      </c>
    </row>
    <row r="177" spans="1:6" ht="19.5" customHeight="1">
      <c r="A177" s="69" t="s">
        <v>212</v>
      </c>
      <c r="B177" s="80">
        <v>479</v>
      </c>
      <c r="C177" s="81">
        <v>3295</v>
      </c>
      <c r="D177" s="81">
        <v>373519</v>
      </c>
      <c r="E177" s="81">
        <v>180961</v>
      </c>
      <c r="F177" s="83">
        <v>161754</v>
      </c>
    </row>
    <row r="178" spans="1:6" ht="19.5" customHeight="1">
      <c r="A178" s="165" t="s">
        <v>213</v>
      </c>
      <c r="B178" s="166">
        <f>SUM(B179:B184)</f>
        <v>1307</v>
      </c>
      <c r="C178" s="167">
        <f>SUM(C179:C184)</f>
        <v>4675</v>
      </c>
      <c r="D178" s="167">
        <f>SUM(D179:D184)</f>
        <v>306981</v>
      </c>
      <c r="E178" s="167">
        <f>SUM(E179:E184)</f>
        <v>144605</v>
      </c>
      <c r="F178" s="168">
        <f>SUM(F179:F184)</f>
        <v>21647</v>
      </c>
    </row>
    <row r="179" spans="1:6" ht="19.5" customHeight="1">
      <c r="A179" s="69" t="s">
        <v>214</v>
      </c>
      <c r="B179" s="80">
        <v>67</v>
      </c>
      <c r="C179" s="81">
        <v>284</v>
      </c>
      <c r="D179" s="81">
        <v>15966</v>
      </c>
      <c r="E179" s="81">
        <v>8458</v>
      </c>
      <c r="F179" s="83">
        <v>1422</v>
      </c>
    </row>
    <row r="180" spans="1:6" ht="19.5" customHeight="1">
      <c r="A180" s="69" t="s">
        <v>215</v>
      </c>
      <c r="B180" s="80">
        <v>146</v>
      </c>
      <c r="C180" s="81">
        <v>1389</v>
      </c>
      <c r="D180" s="81">
        <v>111660</v>
      </c>
      <c r="E180" s="81">
        <v>53675</v>
      </c>
      <c r="F180" s="83">
        <v>13775</v>
      </c>
    </row>
    <row r="181" spans="1:6" ht="19.5" customHeight="1">
      <c r="A181" s="69" t="s">
        <v>216</v>
      </c>
      <c r="B181" s="80">
        <v>576</v>
      </c>
      <c r="C181" s="81">
        <v>1083</v>
      </c>
      <c r="D181" s="81">
        <v>39297</v>
      </c>
      <c r="E181" s="81">
        <v>23643</v>
      </c>
      <c r="F181" s="83">
        <v>3376</v>
      </c>
    </row>
    <row r="182" spans="1:6" ht="19.5" customHeight="1">
      <c r="A182" s="69" t="s">
        <v>217</v>
      </c>
      <c r="B182" s="80">
        <v>268</v>
      </c>
      <c r="C182" s="81">
        <v>566</v>
      </c>
      <c r="D182" s="81">
        <v>61982</v>
      </c>
      <c r="E182" s="81">
        <v>18048</v>
      </c>
      <c r="F182" s="83">
        <v>1052</v>
      </c>
    </row>
    <row r="183" spans="1:6" ht="19.5" customHeight="1">
      <c r="A183" s="69" t="s">
        <v>218</v>
      </c>
      <c r="B183" s="80">
        <v>81</v>
      </c>
      <c r="C183" s="81">
        <v>811</v>
      </c>
      <c r="D183" s="81">
        <v>46728</v>
      </c>
      <c r="E183" s="81">
        <v>24530</v>
      </c>
      <c r="F183" s="83">
        <v>1953</v>
      </c>
    </row>
    <row r="184" spans="1:6" ht="19.5" customHeight="1">
      <c r="A184" s="69" t="s">
        <v>219</v>
      </c>
      <c r="B184" s="80">
        <v>169</v>
      </c>
      <c r="C184" s="81">
        <v>542</v>
      </c>
      <c r="D184" s="81">
        <v>31348</v>
      </c>
      <c r="E184" s="81">
        <v>16251</v>
      </c>
      <c r="F184" s="83">
        <v>69</v>
      </c>
    </row>
    <row r="185" spans="1:6" ht="19.5" customHeight="1">
      <c r="A185" s="71" t="s">
        <v>10</v>
      </c>
      <c r="B185" s="77">
        <f>B186+B193+B201</f>
        <v>7266</v>
      </c>
      <c r="C185" s="78">
        <f>C186+C193+C201</f>
        <v>13426</v>
      </c>
      <c r="D185" s="78">
        <f>D186+D193+D201</f>
        <v>469009</v>
      </c>
      <c r="E185" s="78">
        <f>E186+E193+E201</f>
        <v>275608</v>
      </c>
      <c r="F185" s="79">
        <f>F186+F193+F201</f>
        <v>22658</v>
      </c>
    </row>
    <row r="186" spans="1:6" ht="19.5" customHeight="1">
      <c r="A186" s="165" t="s">
        <v>220</v>
      </c>
      <c r="B186" s="166">
        <f>SUM(B187:B192)</f>
        <v>907</v>
      </c>
      <c r="C186" s="167">
        <f>SUM(C187:C192)</f>
        <v>3250</v>
      </c>
      <c r="D186" s="167">
        <f>SUM(D187:D192)</f>
        <v>169781</v>
      </c>
      <c r="E186" s="167">
        <f>SUM(E187:E192)</f>
        <v>102149</v>
      </c>
      <c r="F186" s="168">
        <f>SUM(F187:F192)</f>
        <v>15834</v>
      </c>
    </row>
    <row r="187" spans="1:6" ht="19.5" customHeight="1">
      <c r="A187" s="69" t="s">
        <v>221</v>
      </c>
      <c r="B187" s="80">
        <v>40</v>
      </c>
      <c r="C187" s="81">
        <v>258</v>
      </c>
      <c r="D187" s="81">
        <v>18772</v>
      </c>
      <c r="E187" s="81">
        <v>13151</v>
      </c>
      <c r="F187" s="83">
        <v>527</v>
      </c>
    </row>
    <row r="188" spans="1:6" ht="19.5" customHeight="1">
      <c r="A188" s="69" t="s">
        <v>222</v>
      </c>
      <c r="B188" s="80">
        <v>41</v>
      </c>
      <c r="C188" s="81">
        <v>154</v>
      </c>
      <c r="D188" s="81">
        <v>11102</v>
      </c>
      <c r="E188" s="81">
        <v>6165</v>
      </c>
      <c r="F188" s="83">
        <v>162</v>
      </c>
    </row>
    <row r="189" spans="1:6" ht="19.5" customHeight="1">
      <c r="A189" s="69" t="s">
        <v>223</v>
      </c>
      <c r="B189" s="80">
        <v>21</v>
      </c>
      <c r="C189" s="81">
        <v>510</v>
      </c>
      <c r="D189" s="81">
        <v>33490</v>
      </c>
      <c r="E189" s="81">
        <v>20701</v>
      </c>
      <c r="F189" s="83">
        <v>3060</v>
      </c>
    </row>
    <row r="190" spans="1:6" ht="19.5" customHeight="1">
      <c r="A190" s="69" t="s">
        <v>224</v>
      </c>
      <c r="B190" s="80">
        <v>575</v>
      </c>
      <c r="C190" s="81">
        <v>1395</v>
      </c>
      <c r="D190" s="81">
        <v>63656</v>
      </c>
      <c r="E190" s="81">
        <v>38675</v>
      </c>
      <c r="F190" s="83">
        <v>10744</v>
      </c>
    </row>
    <row r="191" spans="1:6" ht="19.5" customHeight="1">
      <c r="A191" s="69" t="s">
        <v>225</v>
      </c>
      <c r="B191" s="80">
        <v>14</v>
      </c>
      <c r="C191" s="81">
        <v>256</v>
      </c>
      <c r="D191" s="81">
        <v>11779</v>
      </c>
      <c r="E191" s="81">
        <v>5952</v>
      </c>
      <c r="F191" s="83">
        <v>104</v>
      </c>
    </row>
    <row r="192" spans="1:6" ht="19.5" customHeight="1">
      <c r="A192" s="69" t="s">
        <v>226</v>
      </c>
      <c r="B192" s="80">
        <v>216</v>
      </c>
      <c r="C192" s="81">
        <v>677</v>
      </c>
      <c r="D192" s="81">
        <v>30982</v>
      </c>
      <c r="E192" s="81">
        <v>17505</v>
      </c>
      <c r="F192" s="83">
        <v>1237</v>
      </c>
    </row>
    <row r="193" spans="1:6" ht="19.5" customHeight="1">
      <c r="A193" s="165" t="s">
        <v>227</v>
      </c>
      <c r="B193" s="166">
        <f>SUM(B194:B200)</f>
        <v>414</v>
      </c>
      <c r="C193" s="167">
        <f>SUM(C194:C200)</f>
        <v>587</v>
      </c>
      <c r="D193" s="167">
        <f>SUM(D194:D200)</f>
        <v>22532</v>
      </c>
      <c r="E193" s="167">
        <f>SUM(E194:E200)</f>
        <v>11401</v>
      </c>
      <c r="F193" s="168">
        <f>SUM(F194:F200)</f>
        <v>278</v>
      </c>
    </row>
    <row r="194" spans="1:6" ht="19.5" customHeight="1">
      <c r="A194" s="69" t="s">
        <v>228</v>
      </c>
      <c r="B194" s="80">
        <v>116</v>
      </c>
      <c r="C194" s="81">
        <v>212</v>
      </c>
      <c r="D194" s="81">
        <v>11967</v>
      </c>
      <c r="E194" s="81">
        <v>5607</v>
      </c>
      <c r="F194" s="83">
        <v>264</v>
      </c>
    </row>
    <row r="195" spans="1:6" ht="19.5" customHeight="1">
      <c r="A195" s="69" t="s">
        <v>229</v>
      </c>
      <c r="B195" s="80">
        <v>25</v>
      </c>
      <c r="C195" s="81">
        <v>48</v>
      </c>
      <c r="D195" s="81">
        <v>2080</v>
      </c>
      <c r="E195" s="81">
        <v>576</v>
      </c>
      <c r="F195" s="83">
        <v>1</v>
      </c>
    </row>
    <row r="196" spans="1:6" ht="19.5" customHeight="1">
      <c r="A196" s="69" t="s">
        <v>231</v>
      </c>
      <c r="B196" s="80">
        <v>43</v>
      </c>
      <c r="C196" s="81">
        <v>51</v>
      </c>
      <c r="D196" s="81">
        <v>1184</v>
      </c>
      <c r="E196" s="81">
        <v>763</v>
      </c>
      <c r="F196" s="83">
        <v>1</v>
      </c>
    </row>
    <row r="197" spans="1:6" ht="19.5" customHeight="1">
      <c r="A197" s="69" t="s">
        <v>232</v>
      </c>
      <c r="B197" s="80">
        <v>115</v>
      </c>
      <c r="C197" s="81">
        <v>144</v>
      </c>
      <c r="D197" s="81">
        <v>5389</v>
      </c>
      <c r="E197" s="81">
        <v>3449</v>
      </c>
      <c r="F197" s="83">
        <v>7</v>
      </c>
    </row>
    <row r="198" spans="1:6" ht="19.5" customHeight="1">
      <c r="A198" s="69" t="s">
        <v>233</v>
      </c>
      <c r="B198" s="80">
        <v>23</v>
      </c>
      <c r="C198" s="81">
        <v>29</v>
      </c>
      <c r="D198" s="81">
        <v>327</v>
      </c>
      <c r="E198" s="81">
        <v>136</v>
      </c>
      <c r="F198" s="83">
        <v>0</v>
      </c>
    </row>
    <row r="199" spans="1:6" ht="19.5" customHeight="1">
      <c r="A199" s="69" t="s">
        <v>235</v>
      </c>
      <c r="B199" s="80">
        <v>13</v>
      </c>
      <c r="C199" s="81">
        <v>18</v>
      </c>
      <c r="D199" s="81">
        <v>677</v>
      </c>
      <c r="E199" s="81">
        <v>369</v>
      </c>
      <c r="F199" s="83">
        <v>4</v>
      </c>
    </row>
    <row r="200" spans="1:6" ht="19.5" customHeight="1">
      <c r="A200" s="69" t="s">
        <v>236</v>
      </c>
      <c r="B200" s="80">
        <v>79</v>
      </c>
      <c r="C200" s="81">
        <v>85</v>
      </c>
      <c r="D200" s="81">
        <v>908</v>
      </c>
      <c r="E200" s="81">
        <v>501</v>
      </c>
      <c r="F200" s="83">
        <v>1</v>
      </c>
    </row>
    <row r="201" spans="1:6" ht="19.5" customHeight="1">
      <c r="A201" s="165" t="s">
        <v>237</v>
      </c>
      <c r="B201" s="166">
        <f>SUM(B202:B206)</f>
        <v>5945</v>
      </c>
      <c r="C201" s="167">
        <f>SUM(C202:C206)</f>
        <v>9589</v>
      </c>
      <c r="D201" s="167">
        <f>SUM(D202:D206)</f>
        <v>276696</v>
      </c>
      <c r="E201" s="167">
        <f>SUM(E202:E206)</f>
        <v>162058</v>
      </c>
      <c r="F201" s="168">
        <f>SUM(F202:F206)</f>
        <v>6546</v>
      </c>
    </row>
    <row r="202" spans="1:6" ht="19.5" customHeight="1">
      <c r="A202" s="69" t="s">
        <v>238</v>
      </c>
      <c r="B202" s="80">
        <v>202</v>
      </c>
      <c r="C202" s="81">
        <v>923</v>
      </c>
      <c r="D202" s="81">
        <v>34906</v>
      </c>
      <c r="E202" s="81">
        <v>19124</v>
      </c>
      <c r="F202" s="83">
        <v>2320</v>
      </c>
    </row>
    <row r="203" spans="1:6" ht="19.5" customHeight="1">
      <c r="A203" s="69" t="s">
        <v>239</v>
      </c>
      <c r="B203" s="80">
        <v>4974</v>
      </c>
      <c r="C203" s="81">
        <v>7406</v>
      </c>
      <c r="D203" s="81">
        <v>194378</v>
      </c>
      <c r="E203" s="81">
        <v>116120</v>
      </c>
      <c r="F203" s="83">
        <v>2952</v>
      </c>
    </row>
    <row r="204" spans="1:6" ht="19.5" customHeight="1">
      <c r="A204" s="69" t="s">
        <v>240</v>
      </c>
      <c r="B204" s="80">
        <v>21</v>
      </c>
      <c r="C204" s="81">
        <v>88</v>
      </c>
      <c r="D204" s="81">
        <v>8642</v>
      </c>
      <c r="E204" s="81">
        <v>4648</v>
      </c>
      <c r="F204" s="83">
        <v>206</v>
      </c>
    </row>
    <row r="205" spans="1:6" ht="19.5" customHeight="1">
      <c r="A205" s="69" t="s">
        <v>241</v>
      </c>
      <c r="B205" s="80">
        <v>211</v>
      </c>
      <c r="C205" s="81">
        <v>497</v>
      </c>
      <c r="D205" s="81">
        <v>20087</v>
      </c>
      <c r="E205" s="81">
        <v>11786</v>
      </c>
      <c r="F205" s="83">
        <v>928</v>
      </c>
    </row>
    <row r="206" spans="1:6" ht="19.5" customHeight="1">
      <c r="A206" s="69" t="s">
        <v>242</v>
      </c>
      <c r="B206" s="80">
        <v>537</v>
      </c>
      <c r="C206" s="81">
        <v>675</v>
      </c>
      <c r="D206" s="81">
        <v>18683</v>
      </c>
      <c r="E206" s="81">
        <v>10380</v>
      </c>
      <c r="F206" s="83">
        <v>140</v>
      </c>
    </row>
    <row r="207" spans="1:6" ht="19.5" customHeight="1">
      <c r="A207" s="71" t="s">
        <v>11</v>
      </c>
      <c r="B207" s="77">
        <f>B208</f>
        <v>29167</v>
      </c>
      <c r="C207" s="78">
        <f t="shared" ref="C207:F208" si="1">C208</f>
        <v>24207</v>
      </c>
      <c r="D207" s="78">
        <f t="shared" si="1"/>
        <v>219630</v>
      </c>
      <c r="E207" s="78">
        <f t="shared" si="1"/>
        <v>219630</v>
      </c>
      <c r="F207" s="79">
        <f t="shared" si="1"/>
        <v>0</v>
      </c>
    </row>
    <row r="208" spans="1:6" ht="19.5" customHeight="1">
      <c r="A208" s="165" t="s">
        <v>243</v>
      </c>
      <c r="B208" s="166">
        <f>B209</f>
        <v>29167</v>
      </c>
      <c r="C208" s="167">
        <f t="shared" si="1"/>
        <v>24207</v>
      </c>
      <c r="D208" s="167">
        <f t="shared" si="1"/>
        <v>219630</v>
      </c>
      <c r="E208" s="167">
        <f t="shared" si="1"/>
        <v>219630</v>
      </c>
      <c r="F208" s="168">
        <f t="shared" si="1"/>
        <v>0</v>
      </c>
    </row>
    <row r="209" spans="1:6" ht="19.5" customHeight="1">
      <c r="A209" s="84" t="s">
        <v>244</v>
      </c>
      <c r="B209" s="138">
        <v>29167</v>
      </c>
      <c r="C209" s="139">
        <v>24207</v>
      </c>
      <c r="D209" s="139">
        <v>219630</v>
      </c>
      <c r="E209" s="139">
        <v>219630</v>
      </c>
      <c r="F209" s="148">
        <v>0</v>
      </c>
    </row>
    <row r="210" spans="1:6" ht="11.25" customHeight="1"/>
    <row r="211" spans="1:6">
      <c r="A211" s="3" t="s">
        <v>793</v>
      </c>
    </row>
    <row r="212" spans="1:6">
      <c r="A212" s="3" t="s">
        <v>794</v>
      </c>
    </row>
    <row r="213" spans="1:6" ht="13.5" thickBot="1"/>
    <row r="214" spans="1:6" ht="13.5" customHeight="1" thickTop="1">
      <c r="A214" s="15" t="str">
        <f>'Περιεχόμενα-Contents'!B11</f>
        <v>(Τελευταία Ενημέρωση/Last update 07/10/2025)</v>
      </c>
      <c r="B214" s="14"/>
      <c r="C214" s="14"/>
      <c r="D214" s="14"/>
      <c r="E214" s="14"/>
      <c r="F214" s="14"/>
    </row>
    <row r="215" spans="1:6" ht="13.5" customHeight="1">
      <c r="A215" s="13" t="str">
        <f>'Περιεχόμενα-Contents'!B12</f>
        <v>COPYRIGHT ©: 2025 ΚΥΠΡΙΑΚΗ ΔΗΜΟΚΡΑΤΙΑ, ΣΤΑΤΙΣΤΙΚΗ ΥΠΗΡΕΣΙΑ/REPUBLIC OF CYPRUS, STATISTICAL SERVICE</v>
      </c>
    </row>
  </sheetData>
  <mergeCells count="3">
    <mergeCell ref="A4:F4"/>
    <mergeCell ref="A5:F5"/>
    <mergeCell ref="A1:B1"/>
  </mergeCells>
  <hyperlinks>
    <hyperlink ref="A1" location="'Περιεχόμενα-Contents'!A1" display="Περιεχόμενα - Contents" xr:uid="{00000000-0004-0000-0400-000000000000}"/>
  </hyperlinks>
  <printOptions horizontalCentered="1"/>
  <pageMargins left="0.27559055118110237" right="0.15748031496062992" top="1.0236220472440944" bottom="0.47244094488188981" header="0.27559055118110237" footer="0.23622047244094491"/>
  <pageSetup paperSize="9" scale="93" fitToHeight="7" orientation="portrait" r:id="rId1"/>
  <headerFooter differentFirst="1">
    <oddHeader>&amp;R&amp;"Arial,Έντονα"ΕΡΕΥΝΑ ΥΠΗΡΕΣΙΩΝ ΚΑΙ ΜΕΤΑΦΟΡΩΝ 2023
SERVICES AND TRANSPORT SURVEY 2023
&amp;"Arial,Πλάγια"&amp;8
Πίνακας 1 (συνέχεια)
Table 1 (continued)</oddHeader>
    <oddFooter xml:space="preserve">&amp;C- &amp;P - </oddFooter>
    <firstHeader>&amp;R&amp;"Arial,Έντονα"ΕΡΕΥΝΑ ΥΠΗΡΕΣΙΩΝ ΚΑΙ ΜΕΤΑΦΟΡΩΝ 2023
SERVICES AND TRANSPORT SURVEY 2023</firstHeader>
    <firstFooter>&amp;C- &amp;P -&amp;R&amp;"Arial,Πλάγια"&amp;8(συνεχίζεται)
(continued)</firstFooter>
  </headerFooter>
  <rowBreaks count="1" manualBreakCount="1">
    <brk id="72"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4"/>
  <sheetViews>
    <sheetView zoomScaleNormal="100" workbookViewId="0">
      <pane xSplit="1" ySplit="11" topLeftCell="B12" activePane="bottomRight" state="frozen"/>
      <selection activeCell="I13" sqref="I13"/>
      <selection pane="topRight" activeCell="I13" sqref="I13"/>
      <selection pane="bottomLeft" activeCell="I13" sqref="I13"/>
      <selection pane="bottomRight" sqref="A1:B1"/>
    </sheetView>
  </sheetViews>
  <sheetFormatPr defaultRowHeight="12.75"/>
  <cols>
    <col min="1" max="1" width="18" style="3" customWidth="1"/>
    <col min="2" max="2" width="13.85546875" style="3" customWidth="1"/>
    <col min="3" max="3" width="12.28515625" style="3" customWidth="1"/>
    <col min="4" max="4" width="10.5703125" style="96" customWidth="1"/>
    <col min="5" max="6" width="15.28515625" style="3" customWidth="1"/>
    <col min="7" max="7" width="13.140625" style="96" customWidth="1"/>
    <col min="8" max="8" width="15.140625" style="3" customWidth="1"/>
    <col min="9" max="16384" width="9.140625" style="3"/>
  </cols>
  <sheetData>
    <row r="1" spans="1:8" ht="13.5" customHeight="1">
      <c r="A1" s="196" t="s">
        <v>465</v>
      </c>
      <c r="B1" s="196"/>
      <c r="C1" s="4"/>
      <c r="D1" s="105"/>
      <c r="E1" s="4"/>
      <c r="H1" s="88" t="s">
        <v>813</v>
      </c>
    </row>
    <row r="2" spans="1:8" ht="12.95" customHeight="1">
      <c r="A2" s="5"/>
      <c r="B2" s="4"/>
      <c r="C2" s="4"/>
      <c r="D2" s="105"/>
      <c r="E2" s="4"/>
      <c r="H2" s="88" t="s">
        <v>814</v>
      </c>
    </row>
    <row r="3" spans="1:8" ht="12.95" customHeight="1">
      <c r="A3" s="5"/>
      <c r="B3" s="4"/>
      <c r="C3" s="4"/>
      <c r="D3" s="105"/>
      <c r="E3" s="4"/>
      <c r="F3" s="4"/>
      <c r="G3" s="105"/>
      <c r="H3" s="4"/>
    </row>
    <row r="4" spans="1:8" ht="30" customHeight="1">
      <c r="A4" s="197" t="s">
        <v>826</v>
      </c>
      <c r="B4" s="197"/>
      <c r="C4" s="197"/>
      <c r="D4" s="197"/>
      <c r="E4" s="197"/>
      <c r="F4" s="197"/>
      <c r="G4" s="197"/>
      <c r="H4" s="197"/>
    </row>
    <row r="5" spans="1:8" ht="32.25" customHeight="1" thickBot="1">
      <c r="A5" s="198" t="s">
        <v>827</v>
      </c>
      <c r="B5" s="199"/>
      <c r="C5" s="199"/>
      <c r="D5" s="199"/>
      <c r="E5" s="199"/>
      <c r="F5" s="199"/>
      <c r="G5" s="199"/>
      <c r="H5" s="199"/>
    </row>
    <row r="6" spans="1:8" ht="15" customHeight="1" thickTop="1"/>
    <row r="7" spans="1:8" ht="16.5" customHeight="1">
      <c r="A7" s="200" t="s">
        <v>798</v>
      </c>
      <c r="B7" s="205" t="s">
        <v>478</v>
      </c>
      <c r="C7" s="206"/>
      <c r="D7" s="207"/>
      <c r="E7" s="206" t="s">
        <v>476</v>
      </c>
      <c r="F7" s="206"/>
      <c r="G7" s="206"/>
      <c r="H7" s="203" t="s">
        <v>720</v>
      </c>
    </row>
    <row r="8" spans="1:8" ht="16.5" customHeight="1">
      <c r="A8" s="201"/>
      <c r="B8" s="208" t="s">
        <v>479</v>
      </c>
      <c r="C8" s="209"/>
      <c r="D8" s="210"/>
      <c r="E8" s="211" t="s">
        <v>477</v>
      </c>
      <c r="F8" s="209"/>
      <c r="G8" s="209"/>
      <c r="H8" s="204"/>
    </row>
    <row r="9" spans="1:8" ht="30" customHeight="1">
      <c r="A9" s="201"/>
      <c r="B9" s="142" t="s">
        <v>716</v>
      </c>
      <c r="C9" s="143" t="s">
        <v>448</v>
      </c>
      <c r="D9" s="144" t="s">
        <v>449</v>
      </c>
      <c r="E9" s="12" t="s">
        <v>716</v>
      </c>
      <c r="F9" s="12" t="s">
        <v>448</v>
      </c>
      <c r="G9" s="12" t="s">
        <v>449</v>
      </c>
      <c r="H9" s="204"/>
    </row>
    <row r="10" spans="1:8" ht="30" customHeight="1">
      <c r="A10" s="201"/>
      <c r="B10" s="97" t="s">
        <v>718</v>
      </c>
      <c r="C10" s="12" t="s">
        <v>450</v>
      </c>
      <c r="D10" s="20" t="s">
        <v>451</v>
      </c>
      <c r="E10" s="149" t="s">
        <v>718</v>
      </c>
      <c r="F10" s="12" t="s">
        <v>450</v>
      </c>
      <c r="G10" s="12" t="s">
        <v>451</v>
      </c>
      <c r="H10" s="204"/>
    </row>
    <row r="11" spans="1:8" s="107" customFormat="1" ht="15" customHeight="1">
      <c r="A11" s="202"/>
      <c r="B11" s="112"/>
      <c r="C11" s="108"/>
      <c r="D11" s="113"/>
      <c r="E11" s="108" t="s">
        <v>447</v>
      </c>
      <c r="F11" s="108" t="s">
        <v>0</v>
      </c>
      <c r="G11" s="108" t="s">
        <v>0</v>
      </c>
      <c r="H11" s="150" t="s">
        <v>0</v>
      </c>
    </row>
    <row r="12" spans="1:8" ht="19.5" customHeight="1">
      <c r="A12" s="98" t="s">
        <v>3</v>
      </c>
      <c r="B12" s="102">
        <f t="shared" ref="B12:H12" si="0">B13+B19+B22+B29</f>
        <v>2259</v>
      </c>
      <c r="C12" s="94">
        <f t="shared" si="0"/>
        <v>20223</v>
      </c>
      <c r="D12" s="109">
        <f t="shared" si="0"/>
        <v>22482</v>
      </c>
      <c r="E12" s="91">
        <f t="shared" si="0"/>
        <v>22886</v>
      </c>
      <c r="F12" s="111">
        <f t="shared" si="0"/>
        <v>543913</v>
      </c>
      <c r="G12" s="95">
        <f t="shared" si="0"/>
        <v>566799</v>
      </c>
      <c r="H12" s="121">
        <f t="shared" si="0"/>
        <v>94482</v>
      </c>
    </row>
    <row r="13" spans="1:8" ht="19.5" customHeight="1">
      <c r="A13" s="169" t="s">
        <v>46</v>
      </c>
      <c r="B13" s="170">
        <f t="shared" ref="B13:H13" si="1">SUM(B14:B18)</f>
        <v>1161</v>
      </c>
      <c r="C13" s="174">
        <f t="shared" si="1"/>
        <v>4939</v>
      </c>
      <c r="D13" s="172">
        <f t="shared" si="1"/>
        <v>6100</v>
      </c>
      <c r="E13" s="171">
        <f t="shared" si="1"/>
        <v>13422</v>
      </c>
      <c r="F13" s="173">
        <f t="shared" si="1"/>
        <v>93418</v>
      </c>
      <c r="G13" s="174">
        <f t="shared" si="1"/>
        <v>106840</v>
      </c>
      <c r="H13" s="181">
        <f t="shared" si="1"/>
        <v>17782</v>
      </c>
    </row>
    <row r="14" spans="1:8" ht="19.5" customHeight="1">
      <c r="A14" s="99" t="s">
        <v>47</v>
      </c>
      <c r="B14" s="104">
        <v>3</v>
      </c>
      <c r="C14" s="10">
        <v>1248</v>
      </c>
      <c r="D14" s="175">
        <f>B14+C14</f>
        <v>1251</v>
      </c>
      <c r="E14" s="8">
        <v>36</v>
      </c>
      <c r="F14" s="188">
        <v>37818</v>
      </c>
      <c r="G14" s="10">
        <f>E14+F14</f>
        <v>37854</v>
      </c>
      <c r="H14" s="122">
        <v>6107</v>
      </c>
    </row>
    <row r="15" spans="1:8" ht="19.5" customHeight="1">
      <c r="A15" s="99" t="s">
        <v>48</v>
      </c>
      <c r="B15" s="104">
        <v>762</v>
      </c>
      <c r="C15" s="10">
        <v>817</v>
      </c>
      <c r="D15" s="175">
        <f>B15+C15</f>
        <v>1579</v>
      </c>
      <c r="E15" s="8">
        <v>8832</v>
      </c>
      <c r="F15" s="188">
        <v>7511</v>
      </c>
      <c r="G15" s="10">
        <f>E15+F15</f>
        <v>16343</v>
      </c>
      <c r="H15" s="122">
        <v>2952</v>
      </c>
    </row>
    <row r="16" spans="1:8" ht="19.5" customHeight="1">
      <c r="A16" s="99" t="s">
        <v>49</v>
      </c>
      <c r="B16" s="104">
        <v>56</v>
      </c>
      <c r="C16" s="10">
        <v>842</v>
      </c>
      <c r="D16" s="175">
        <f>B16+C16</f>
        <v>898</v>
      </c>
      <c r="E16" s="8">
        <v>699</v>
      </c>
      <c r="F16" s="188">
        <v>10891</v>
      </c>
      <c r="G16" s="10">
        <f>E16+F16</f>
        <v>11590</v>
      </c>
      <c r="H16" s="122">
        <v>1863</v>
      </c>
    </row>
    <row r="17" spans="1:8" ht="19.5" customHeight="1">
      <c r="A17" s="99" t="s">
        <v>50</v>
      </c>
      <c r="B17" s="104">
        <v>340</v>
      </c>
      <c r="C17" s="10">
        <v>1965</v>
      </c>
      <c r="D17" s="175">
        <f>B17+C17</f>
        <v>2305</v>
      </c>
      <c r="E17" s="8">
        <v>3855</v>
      </c>
      <c r="F17" s="188">
        <v>36053</v>
      </c>
      <c r="G17" s="10">
        <f>E17+F17</f>
        <v>39908</v>
      </c>
      <c r="H17" s="122">
        <v>6683</v>
      </c>
    </row>
    <row r="18" spans="1:8" ht="19.5" customHeight="1">
      <c r="A18" s="99" t="s">
        <v>51</v>
      </c>
      <c r="B18" s="104">
        <v>0</v>
      </c>
      <c r="C18" s="10">
        <v>67</v>
      </c>
      <c r="D18" s="175">
        <f>B18+C18</f>
        <v>67</v>
      </c>
      <c r="E18" s="8">
        <v>0</v>
      </c>
      <c r="F18" s="188">
        <v>1145</v>
      </c>
      <c r="G18" s="10">
        <f>E18+F18</f>
        <v>1145</v>
      </c>
      <c r="H18" s="122">
        <v>177</v>
      </c>
    </row>
    <row r="19" spans="1:8" ht="19.5" customHeight="1">
      <c r="A19" s="169" t="s">
        <v>834</v>
      </c>
      <c r="B19" s="170">
        <f t="shared" ref="B19:H19" si="2">SUM(B20:B21)</f>
        <v>17</v>
      </c>
      <c r="C19" s="174">
        <f t="shared" si="2"/>
        <v>654</v>
      </c>
      <c r="D19" s="172">
        <f t="shared" si="2"/>
        <v>671</v>
      </c>
      <c r="E19" s="171">
        <f t="shared" si="2"/>
        <v>139</v>
      </c>
      <c r="F19" s="173">
        <f t="shared" si="2"/>
        <v>16521</v>
      </c>
      <c r="G19" s="174">
        <f t="shared" si="2"/>
        <v>16660</v>
      </c>
      <c r="H19" s="181">
        <f t="shared" si="2"/>
        <v>2664</v>
      </c>
    </row>
    <row r="20" spans="1:8" ht="19.5" customHeight="1">
      <c r="A20" s="99" t="s">
        <v>835</v>
      </c>
      <c r="B20" s="104">
        <v>17</v>
      </c>
      <c r="C20" s="10">
        <v>561</v>
      </c>
      <c r="D20" s="175">
        <f>B20+C20</f>
        <v>578</v>
      </c>
      <c r="E20" s="8">
        <v>139</v>
      </c>
      <c r="F20" s="188">
        <v>13230</v>
      </c>
      <c r="G20" s="10">
        <f>E20+F20</f>
        <v>13369</v>
      </c>
      <c r="H20" s="122">
        <v>2114</v>
      </c>
    </row>
    <row r="21" spans="1:8" ht="19.5" customHeight="1">
      <c r="A21" s="99" t="s">
        <v>54</v>
      </c>
      <c r="B21" s="104">
        <v>0</v>
      </c>
      <c r="C21" s="10">
        <v>93</v>
      </c>
      <c r="D21" s="175">
        <f>B21+C21</f>
        <v>93</v>
      </c>
      <c r="E21" s="8">
        <v>0</v>
      </c>
      <c r="F21" s="188">
        <v>3291</v>
      </c>
      <c r="G21" s="10">
        <f>E21+F21</f>
        <v>3291</v>
      </c>
      <c r="H21" s="122">
        <v>550</v>
      </c>
    </row>
    <row r="22" spans="1:8" ht="19.5" customHeight="1">
      <c r="A22" s="169" t="s">
        <v>57</v>
      </c>
      <c r="B22" s="170">
        <f t="shared" ref="B22:H22" si="3">SUM(B23:B28)</f>
        <v>143</v>
      </c>
      <c r="C22" s="174">
        <f t="shared" si="3"/>
        <v>11677</v>
      </c>
      <c r="D22" s="172">
        <f t="shared" si="3"/>
        <v>11820</v>
      </c>
      <c r="E22" s="171">
        <f t="shared" si="3"/>
        <v>2725</v>
      </c>
      <c r="F22" s="173">
        <f t="shared" si="3"/>
        <v>386704</v>
      </c>
      <c r="G22" s="174">
        <f t="shared" si="3"/>
        <v>389429</v>
      </c>
      <c r="H22" s="181">
        <f t="shared" si="3"/>
        <v>64642</v>
      </c>
    </row>
    <row r="23" spans="1:8" ht="19.5" customHeight="1">
      <c r="A23" s="99" t="s">
        <v>58</v>
      </c>
      <c r="B23" s="104">
        <v>0</v>
      </c>
      <c r="C23" s="10">
        <v>383</v>
      </c>
      <c r="D23" s="175">
        <f t="shared" ref="D23:D28" si="4">B23+C23</f>
        <v>383</v>
      </c>
      <c r="E23" s="8">
        <v>0</v>
      </c>
      <c r="F23" s="188">
        <v>8937</v>
      </c>
      <c r="G23" s="10">
        <f t="shared" ref="G23:G28" si="5">E23+F23</f>
        <v>8937</v>
      </c>
      <c r="H23" s="122">
        <v>1516</v>
      </c>
    </row>
    <row r="24" spans="1:8" ht="19.5" customHeight="1">
      <c r="A24" s="99" t="s">
        <v>60</v>
      </c>
      <c r="B24" s="104">
        <v>49</v>
      </c>
      <c r="C24" s="10">
        <v>327</v>
      </c>
      <c r="D24" s="175">
        <f t="shared" si="4"/>
        <v>376</v>
      </c>
      <c r="E24" s="8">
        <v>781</v>
      </c>
      <c r="F24" s="188">
        <v>5407</v>
      </c>
      <c r="G24" s="10">
        <f t="shared" si="5"/>
        <v>6188</v>
      </c>
      <c r="H24" s="122">
        <v>971</v>
      </c>
    </row>
    <row r="25" spans="1:8" ht="19.5" customHeight="1">
      <c r="A25" s="99" t="s">
        <v>61</v>
      </c>
      <c r="B25" s="104">
        <v>0</v>
      </c>
      <c r="C25" s="10">
        <v>629</v>
      </c>
      <c r="D25" s="175">
        <f t="shared" si="4"/>
        <v>629</v>
      </c>
      <c r="E25" s="8">
        <v>0</v>
      </c>
      <c r="F25" s="188">
        <v>23618</v>
      </c>
      <c r="G25" s="10">
        <f t="shared" si="5"/>
        <v>23618</v>
      </c>
      <c r="H25" s="122">
        <v>4540</v>
      </c>
    </row>
    <row r="26" spans="1:8" ht="19.5" customHeight="1">
      <c r="A26" s="99" t="s">
        <v>62</v>
      </c>
      <c r="B26" s="104">
        <v>0</v>
      </c>
      <c r="C26" s="10">
        <v>2123</v>
      </c>
      <c r="D26" s="175">
        <f t="shared" si="4"/>
        <v>2123</v>
      </c>
      <c r="E26" s="8">
        <v>0</v>
      </c>
      <c r="F26" s="188">
        <v>63957</v>
      </c>
      <c r="G26" s="10">
        <f t="shared" si="5"/>
        <v>63957</v>
      </c>
      <c r="H26" s="122">
        <v>10555</v>
      </c>
    </row>
    <row r="27" spans="1:8" ht="19.5" customHeight="1">
      <c r="A27" s="99" t="s">
        <v>63</v>
      </c>
      <c r="B27" s="104">
        <v>47</v>
      </c>
      <c r="C27" s="10">
        <v>413</v>
      </c>
      <c r="D27" s="175">
        <f t="shared" si="4"/>
        <v>460</v>
      </c>
      <c r="E27" s="8">
        <v>729</v>
      </c>
      <c r="F27" s="188">
        <v>10505</v>
      </c>
      <c r="G27" s="10">
        <f t="shared" si="5"/>
        <v>11234</v>
      </c>
      <c r="H27" s="122">
        <v>1770</v>
      </c>
    </row>
    <row r="28" spans="1:8" ht="19.5" customHeight="1">
      <c r="A28" s="99" t="s">
        <v>64</v>
      </c>
      <c r="B28" s="104">
        <v>47</v>
      </c>
      <c r="C28" s="10">
        <v>7802</v>
      </c>
      <c r="D28" s="175">
        <f t="shared" si="4"/>
        <v>7849</v>
      </c>
      <c r="E28" s="8">
        <v>1215</v>
      </c>
      <c r="F28" s="188">
        <v>274280</v>
      </c>
      <c r="G28" s="10">
        <f t="shared" si="5"/>
        <v>275495</v>
      </c>
      <c r="H28" s="122">
        <v>45290</v>
      </c>
    </row>
    <row r="29" spans="1:8" ht="19.5" customHeight="1">
      <c r="A29" s="169" t="s">
        <v>65</v>
      </c>
      <c r="B29" s="170">
        <f t="shared" ref="B29:H29" si="6">SUM(B30:B31)</f>
        <v>938</v>
      </c>
      <c r="C29" s="174">
        <f t="shared" si="6"/>
        <v>2953</v>
      </c>
      <c r="D29" s="172">
        <f t="shared" si="6"/>
        <v>3891</v>
      </c>
      <c r="E29" s="171">
        <f t="shared" si="6"/>
        <v>6600</v>
      </c>
      <c r="F29" s="173">
        <f t="shared" si="6"/>
        <v>47270</v>
      </c>
      <c r="G29" s="174">
        <f t="shared" si="6"/>
        <v>53870</v>
      </c>
      <c r="H29" s="181">
        <f t="shared" si="6"/>
        <v>9394</v>
      </c>
    </row>
    <row r="30" spans="1:8" ht="19.5" customHeight="1">
      <c r="A30" s="99" t="s">
        <v>66</v>
      </c>
      <c r="B30" s="104">
        <v>0</v>
      </c>
      <c r="C30" s="10">
        <v>549</v>
      </c>
      <c r="D30" s="175">
        <f>B30+C30</f>
        <v>549</v>
      </c>
      <c r="E30" s="8">
        <v>0</v>
      </c>
      <c r="F30" s="188">
        <v>14940</v>
      </c>
      <c r="G30" s="10">
        <f>E30+F30</f>
        <v>14940</v>
      </c>
      <c r="H30" s="122">
        <v>2892</v>
      </c>
    </row>
    <row r="31" spans="1:8" ht="19.5" customHeight="1">
      <c r="A31" s="99" t="s">
        <v>67</v>
      </c>
      <c r="B31" s="104">
        <v>938</v>
      </c>
      <c r="C31" s="10">
        <v>2404</v>
      </c>
      <c r="D31" s="175">
        <f>B31+C31</f>
        <v>3342</v>
      </c>
      <c r="E31" s="8">
        <v>6600</v>
      </c>
      <c r="F31" s="188">
        <v>32330</v>
      </c>
      <c r="G31" s="10">
        <f>E31+F31</f>
        <v>38930</v>
      </c>
      <c r="H31" s="122">
        <v>6502</v>
      </c>
    </row>
    <row r="32" spans="1:8" ht="19.5" customHeight="1">
      <c r="A32" s="100" t="s">
        <v>245</v>
      </c>
      <c r="B32" s="103">
        <f t="shared" ref="B32:H32" si="7">B33+B37</f>
        <v>2180</v>
      </c>
      <c r="C32" s="95">
        <f t="shared" si="7"/>
        <v>54303</v>
      </c>
      <c r="D32" s="110">
        <f t="shared" si="7"/>
        <v>56483</v>
      </c>
      <c r="E32" s="91">
        <f t="shared" si="7"/>
        <v>24005</v>
      </c>
      <c r="F32" s="111">
        <f t="shared" si="7"/>
        <v>860312</v>
      </c>
      <c r="G32" s="95">
        <f t="shared" si="7"/>
        <v>884317</v>
      </c>
      <c r="H32" s="121">
        <f t="shared" si="7"/>
        <v>141161</v>
      </c>
    </row>
    <row r="33" spans="1:8" ht="19.5" customHeight="1">
      <c r="A33" s="169" t="s">
        <v>246</v>
      </c>
      <c r="B33" s="170">
        <f t="shared" ref="B33:H33" si="8">SUM(B34:B36)</f>
        <v>50</v>
      </c>
      <c r="C33" s="174">
        <f t="shared" si="8"/>
        <v>25243</v>
      </c>
      <c r="D33" s="172">
        <f t="shared" si="8"/>
        <v>25293</v>
      </c>
      <c r="E33" s="171">
        <f t="shared" si="8"/>
        <v>539</v>
      </c>
      <c r="F33" s="173">
        <f t="shared" si="8"/>
        <v>470912</v>
      </c>
      <c r="G33" s="174">
        <f t="shared" si="8"/>
        <v>471451</v>
      </c>
      <c r="H33" s="181">
        <f t="shared" si="8"/>
        <v>75837</v>
      </c>
    </row>
    <row r="34" spans="1:8" ht="19.5" customHeight="1">
      <c r="A34" s="99" t="s">
        <v>248</v>
      </c>
      <c r="B34" s="104">
        <v>0</v>
      </c>
      <c r="C34" s="10">
        <v>24249</v>
      </c>
      <c r="D34" s="175">
        <f>B34+C34</f>
        <v>24249</v>
      </c>
      <c r="E34" s="8">
        <v>0</v>
      </c>
      <c r="F34" s="188">
        <v>456386</v>
      </c>
      <c r="G34" s="10">
        <f>E34+F34</f>
        <v>456386</v>
      </c>
      <c r="H34" s="122">
        <v>73465</v>
      </c>
    </row>
    <row r="35" spans="1:8" ht="19.5" customHeight="1">
      <c r="A35" s="99" t="s">
        <v>249</v>
      </c>
      <c r="B35" s="104">
        <v>50</v>
      </c>
      <c r="C35" s="10">
        <v>940</v>
      </c>
      <c r="D35" s="175">
        <f>B35+C35</f>
        <v>990</v>
      </c>
      <c r="E35" s="8">
        <v>539</v>
      </c>
      <c r="F35" s="188">
        <v>13611</v>
      </c>
      <c r="G35" s="10">
        <f>E35+F35</f>
        <v>14150</v>
      </c>
      <c r="H35" s="122">
        <v>2230</v>
      </c>
    </row>
    <row r="36" spans="1:8" ht="19.5" customHeight="1">
      <c r="A36" s="99" t="s">
        <v>801</v>
      </c>
      <c r="B36" s="104">
        <v>0</v>
      </c>
      <c r="C36" s="10">
        <v>54</v>
      </c>
      <c r="D36" s="175">
        <f>B36+C36</f>
        <v>54</v>
      </c>
      <c r="E36" s="8">
        <v>0</v>
      </c>
      <c r="F36" s="188">
        <v>915</v>
      </c>
      <c r="G36" s="10">
        <f>E36+F36</f>
        <v>915</v>
      </c>
      <c r="H36" s="122">
        <v>142</v>
      </c>
    </row>
    <row r="37" spans="1:8" ht="19.5" customHeight="1">
      <c r="A37" s="169" t="s">
        <v>252</v>
      </c>
      <c r="B37" s="170">
        <f t="shared" ref="B37:H37" si="9">SUM(B38:B41)</f>
        <v>2130</v>
      </c>
      <c r="C37" s="174">
        <f t="shared" si="9"/>
        <v>29060</v>
      </c>
      <c r="D37" s="172">
        <f t="shared" si="9"/>
        <v>31190</v>
      </c>
      <c r="E37" s="171">
        <f t="shared" si="9"/>
        <v>23466</v>
      </c>
      <c r="F37" s="173">
        <f t="shared" si="9"/>
        <v>389400</v>
      </c>
      <c r="G37" s="174">
        <f t="shared" si="9"/>
        <v>412866</v>
      </c>
      <c r="H37" s="181">
        <f t="shared" si="9"/>
        <v>65324</v>
      </c>
    </row>
    <row r="38" spans="1:8" ht="19.5" customHeight="1">
      <c r="A38" s="99" t="s">
        <v>253</v>
      </c>
      <c r="B38" s="104">
        <v>998</v>
      </c>
      <c r="C38" s="10">
        <v>20773</v>
      </c>
      <c r="D38" s="175">
        <f>B38+C38</f>
        <v>21771</v>
      </c>
      <c r="E38" s="8">
        <v>11143</v>
      </c>
      <c r="F38" s="188">
        <v>285177</v>
      </c>
      <c r="G38" s="10">
        <f>E38+F38</f>
        <v>296320</v>
      </c>
      <c r="H38" s="122">
        <v>46811</v>
      </c>
    </row>
    <row r="39" spans="1:8" ht="19.5" customHeight="1">
      <c r="A39" s="99" t="s">
        <v>254</v>
      </c>
      <c r="B39" s="104">
        <v>4</v>
      </c>
      <c r="C39" s="10">
        <v>329</v>
      </c>
      <c r="D39" s="175">
        <f>B39+C39</f>
        <v>333</v>
      </c>
      <c r="E39" s="8">
        <v>81</v>
      </c>
      <c r="F39" s="188">
        <v>3144</v>
      </c>
      <c r="G39" s="10">
        <f>E39+F39</f>
        <v>3225</v>
      </c>
      <c r="H39" s="122">
        <v>501</v>
      </c>
    </row>
    <row r="40" spans="1:8" ht="19.5" customHeight="1">
      <c r="A40" s="99" t="s">
        <v>255</v>
      </c>
      <c r="B40" s="104">
        <v>451</v>
      </c>
      <c r="C40" s="10">
        <v>563</v>
      </c>
      <c r="D40" s="175">
        <f>B40+C40</f>
        <v>1014</v>
      </c>
      <c r="E40" s="8">
        <v>3111</v>
      </c>
      <c r="F40" s="188">
        <v>9891</v>
      </c>
      <c r="G40" s="10">
        <f>E40+F40</f>
        <v>13002</v>
      </c>
      <c r="H40" s="122">
        <v>2195</v>
      </c>
    </row>
    <row r="41" spans="1:8" ht="19.5" customHeight="1">
      <c r="A41" s="99" t="s">
        <v>256</v>
      </c>
      <c r="B41" s="104">
        <v>677</v>
      </c>
      <c r="C41" s="10">
        <v>7395</v>
      </c>
      <c r="D41" s="175">
        <f>B41+C41</f>
        <v>8072</v>
      </c>
      <c r="E41" s="8">
        <v>9131</v>
      </c>
      <c r="F41" s="188">
        <v>91188</v>
      </c>
      <c r="G41" s="10">
        <f>E41+F41</f>
        <v>100319</v>
      </c>
      <c r="H41" s="122">
        <v>15817</v>
      </c>
    </row>
    <row r="42" spans="1:8" ht="19.5" customHeight="1">
      <c r="A42" s="100" t="s">
        <v>4</v>
      </c>
      <c r="B42" s="103">
        <f>B43+B51+B57+B60+B65+B70</f>
        <v>214</v>
      </c>
      <c r="C42" s="95">
        <f t="shared" ref="C42:H42" si="10">C43+C51+C57+C60+C65+C70</f>
        <v>26044</v>
      </c>
      <c r="D42" s="110">
        <f t="shared" si="10"/>
        <v>26258</v>
      </c>
      <c r="E42" s="91">
        <f t="shared" si="10"/>
        <v>2443</v>
      </c>
      <c r="F42" s="111">
        <f t="shared" si="10"/>
        <v>1092554</v>
      </c>
      <c r="G42" s="95">
        <f t="shared" si="10"/>
        <v>1094997</v>
      </c>
      <c r="H42" s="121">
        <f t="shared" si="10"/>
        <v>179673</v>
      </c>
    </row>
    <row r="43" spans="1:8" ht="19.5" customHeight="1">
      <c r="A43" s="169" t="s">
        <v>68</v>
      </c>
      <c r="B43" s="170">
        <f t="shared" ref="B43:H43" si="11">SUM(B44:B50)</f>
        <v>7</v>
      </c>
      <c r="C43" s="174">
        <f t="shared" si="11"/>
        <v>4050</v>
      </c>
      <c r="D43" s="172">
        <f t="shared" si="11"/>
        <v>4057</v>
      </c>
      <c r="E43" s="171">
        <f t="shared" si="11"/>
        <v>41</v>
      </c>
      <c r="F43" s="173">
        <f t="shared" si="11"/>
        <v>248564</v>
      </c>
      <c r="G43" s="174">
        <f t="shared" si="11"/>
        <v>248605</v>
      </c>
      <c r="H43" s="181">
        <f t="shared" si="11"/>
        <v>38461</v>
      </c>
    </row>
    <row r="44" spans="1:8" ht="19.5" customHeight="1">
      <c r="A44" s="99" t="s">
        <v>69</v>
      </c>
      <c r="B44" s="104">
        <v>7</v>
      </c>
      <c r="C44" s="10">
        <v>41</v>
      </c>
      <c r="D44" s="175">
        <f>B44+C44</f>
        <v>48</v>
      </c>
      <c r="E44" s="8">
        <v>41</v>
      </c>
      <c r="F44" s="188">
        <v>367</v>
      </c>
      <c r="G44" s="10">
        <f>E44+F44</f>
        <v>408</v>
      </c>
      <c r="H44" s="122">
        <v>61</v>
      </c>
    </row>
    <row r="45" spans="1:8" ht="19.5" customHeight="1">
      <c r="A45" s="99" t="s">
        <v>70</v>
      </c>
      <c r="B45" s="104">
        <v>0</v>
      </c>
      <c r="C45" s="10">
        <v>15</v>
      </c>
      <c r="D45" s="175">
        <f t="shared" ref="D45:D50" si="12">B45+C45</f>
        <v>15</v>
      </c>
      <c r="E45" s="8">
        <v>0</v>
      </c>
      <c r="F45" s="188">
        <v>237</v>
      </c>
      <c r="G45" s="10">
        <f t="shared" ref="G45:G50" si="13">E45+F45</f>
        <v>237</v>
      </c>
      <c r="H45" s="122">
        <v>35</v>
      </c>
    </row>
    <row r="46" spans="1:8" ht="19.5" customHeight="1">
      <c r="A46" s="99" t="s">
        <v>71</v>
      </c>
      <c r="B46" s="104">
        <v>0</v>
      </c>
      <c r="C46" s="10">
        <v>144</v>
      </c>
      <c r="D46" s="175">
        <f t="shared" si="12"/>
        <v>144</v>
      </c>
      <c r="E46" s="8">
        <v>0</v>
      </c>
      <c r="F46" s="188">
        <v>3522</v>
      </c>
      <c r="G46" s="10">
        <f t="shared" si="13"/>
        <v>3522</v>
      </c>
      <c r="H46" s="122">
        <v>527</v>
      </c>
    </row>
    <row r="47" spans="1:8" ht="19.5" customHeight="1">
      <c r="A47" s="99" t="s">
        <v>72</v>
      </c>
      <c r="B47" s="104">
        <v>0</v>
      </c>
      <c r="C47" s="10">
        <v>150</v>
      </c>
      <c r="D47" s="175">
        <f t="shared" si="12"/>
        <v>150</v>
      </c>
      <c r="E47" s="8">
        <v>0</v>
      </c>
      <c r="F47" s="188">
        <v>2554</v>
      </c>
      <c r="G47" s="10">
        <f t="shared" si="13"/>
        <v>2554</v>
      </c>
      <c r="H47" s="122">
        <v>395</v>
      </c>
    </row>
    <row r="48" spans="1:8" ht="19.5" customHeight="1">
      <c r="A48" s="99" t="s">
        <v>73</v>
      </c>
      <c r="B48" s="104">
        <v>0</v>
      </c>
      <c r="C48" s="10">
        <v>27</v>
      </c>
      <c r="D48" s="175">
        <f t="shared" si="12"/>
        <v>27</v>
      </c>
      <c r="E48" s="8">
        <v>0</v>
      </c>
      <c r="F48" s="188">
        <v>444</v>
      </c>
      <c r="G48" s="10">
        <f t="shared" si="13"/>
        <v>444</v>
      </c>
      <c r="H48" s="122">
        <v>76</v>
      </c>
    </row>
    <row r="49" spans="1:8" ht="19.5" customHeight="1">
      <c r="A49" s="99" t="s">
        <v>74</v>
      </c>
      <c r="B49" s="104">
        <v>0</v>
      </c>
      <c r="C49" s="10">
        <v>1592</v>
      </c>
      <c r="D49" s="175">
        <f t="shared" si="12"/>
        <v>1592</v>
      </c>
      <c r="E49" s="8">
        <v>0</v>
      </c>
      <c r="F49" s="188">
        <v>125867</v>
      </c>
      <c r="G49" s="10">
        <f t="shared" si="13"/>
        <v>125867</v>
      </c>
      <c r="H49" s="122">
        <v>19650</v>
      </c>
    </row>
    <row r="50" spans="1:8" ht="19.5" customHeight="1">
      <c r="A50" s="99" t="s">
        <v>75</v>
      </c>
      <c r="B50" s="104">
        <v>0</v>
      </c>
      <c r="C50" s="10">
        <v>2081</v>
      </c>
      <c r="D50" s="175">
        <f t="shared" si="12"/>
        <v>2081</v>
      </c>
      <c r="E50" s="8">
        <v>0</v>
      </c>
      <c r="F50" s="188">
        <v>115573</v>
      </c>
      <c r="G50" s="10">
        <f t="shared" si="13"/>
        <v>115573</v>
      </c>
      <c r="H50" s="122">
        <v>17717</v>
      </c>
    </row>
    <row r="51" spans="1:8" ht="19.5" customHeight="1">
      <c r="A51" s="169" t="s">
        <v>76</v>
      </c>
      <c r="B51" s="170">
        <f t="shared" ref="B51:H51" si="14">SUM(B52:B56)</f>
        <v>0</v>
      </c>
      <c r="C51" s="174">
        <f t="shared" si="14"/>
        <v>953</v>
      </c>
      <c r="D51" s="172">
        <f t="shared" si="14"/>
        <v>953</v>
      </c>
      <c r="E51" s="171">
        <f t="shared" si="14"/>
        <v>0</v>
      </c>
      <c r="F51" s="173">
        <f t="shared" si="14"/>
        <v>22340</v>
      </c>
      <c r="G51" s="174">
        <f t="shared" si="14"/>
        <v>22340</v>
      </c>
      <c r="H51" s="181">
        <f t="shared" si="14"/>
        <v>3546</v>
      </c>
    </row>
    <row r="52" spans="1:8" ht="19.5" customHeight="1">
      <c r="A52" s="99" t="s">
        <v>77</v>
      </c>
      <c r="B52" s="104">
        <v>0</v>
      </c>
      <c r="C52" s="10">
        <v>733</v>
      </c>
      <c r="D52" s="175">
        <f>B52+C52</f>
        <v>733</v>
      </c>
      <c r="E52" s="8">
        <v>0</v>
      </c>
      <c r="F52" s="188">
        <v>18496</v>
      </c>
      <c r="G52" s="10">
        <f>E52+F52</f>
        <v>18496</v>
      </c>
      <c r="H52" s="122">
        <v>2957</v>
      </c>
    </row>
    <row r="53" spans="1:8" ht="19.5" customHeight="1">
      <c r="A53" s="99" t="s">
        <v>78</v>
      </c>
      <c r="B53" s="104">
        <v>0</v>
      </c>
      <c r="C53" s="10">
        <v>40</v>
      </c>
      <c r="D53" s="175">
        <f>B53+C53</f>
        <v>40</v>
      </c>
      <c r="E53" s="8">
        <v>0</v>
      </c>
      <c r="F53" s="188">
        <v>535</v>
      </c>
      <c r="G53" s="10">
        <f>E53+F53</f>
        <v>535</v>
      </c>
      <c r="H53" s="122">
        <v>80</v>
      </c>
    </row>
    <row r="54" spans="1:8" ht="19.5" customHeight="1">
      <c r="A54" s="99" t="s">
        <v>79</v>
      </c>
      <c r="B54" s="104">
        <v>0</v>
      </c>
      <c r="C54" s="10">
        <v>30</v>
      </c>
      <c r="D54" s="175">
        <f>B54+C54</f>
        <v>30</v>
      </c>
      <c r="E54" s="8">
        <v>0</v>
      </c>
      <c r="F54" s="188">
        <v>1636</v>
      </c>
      <c r="G54" s="10">
        <f>E54+F54</f>
        <v>1636</v>
      </c>
      <c r="H54" s="122">
        <v>256</v>
      </c>
    </row>
    <row r="55" spans="1:8" ht="19.5" customHeight="1">
      <c r="A55" s="99" t="s">
        <v>80</v>
      </c>
      <c r="B55" s="104">
        <v>0</v>
      </c>
      <c r="C55" s="10">
        <v>105</v>
      </c>
      <c r="D55" s="175">
        <f>B55+C55</f>
        <v>105</v>
      </c>
      <c r="E55" s="8">
        <v>0</v>
      </c>
      <c r="F55" s="188">
        <v>1412</v>
      </c>
      <c r="G55" s="10">
        <f>E55+F55</f>
        <v>1412</v>
      </c>
      <c r="H55" s="122">
        <v>211</v>
      </c>
    </row>
    <row r="56" spans="1:8" ht="19.5" customHeight="1">
      <c r="A56" s="99" t="s">
        <v>81</v>
      </c>
      <c r="B56" s="104">
        <v>0</v>
      </c>
      <c r="C56" s="10">
        <v>45</v>
      </c>
      <c r="D56" s="175">
        <f>B56+C56</f>
        <v>45</v>
      </c>
      <c r="E56" s="8">
        <v>0</v>
      </c>
      <c r="F56" s="188">
        <v>261</v>
      </c>
      <c r="G56" s="10">
        <f>E56+F56</f>
        <v>261</v>
      </c>
      <c r="H56" s="122">
        <v>42</v>
      </c>
    </row>
    <row r="57" spans="1:8" ht="19.5" customHeight="1">
      <c r="A57" s="169" t="s">
        <v>82</v>
      </c>
      <c r="B57" s="170">
        <f t="shared" ref="B57:H57" si="15">SUM(B58:B59)</f>
        <v>0</v>
      </c>
      <c r="C57" s="174">
        <f t="shared" si="15"/>
        <v>784</v>
      </c>
      <c r="D57" s="172">
        <f t="shared" si="15"/>
        <v>784</v>
      </c>
      <c r="E57" s="171">
        <f t="shared" si="15"/>
        <v>0</v>
      </c>
      <c r="F57" s="173">
        <f t="shared" si="15"/>
        <v>19117</v>
      </c>
      <c r="G57" s="174">
        <f t="shared" si="15"/>
        <v>19117</v>
      </c>
      <c r="H57" s="181">
        <f t="shared" si="15"/>
        <v>2866</v>
      </c>
    </row>
    <row r="58" spans="1:8" ht="19.5" customHeight="1">
      <c r="A58" s="99" t="s">
        <v>83</v>
      </c>
      <c r="B58" s="104">
        <v>0</v>
      </c>
      <c r="C58" s="10">
        <v>224</v>
      </c>
      <c r="D58" s="175">
        <f>B58+C58</f>
        <v>224</v>
      </c>
      <c r="E58" s="8">
        <v>0</v>
      </c>
      <c r="F58" s="188">
        <v>3930</v>
      </c>
      <c r="G58" s="10">
        <f>E58+F58</f>
        <v>3930</v>
      </c>
      <c r="H58" s="122">
        <v>599</v>
      </c>
    </row>
    <row r="59" spans="1:8" ht="19.5" customHeight="1">
      <c r="A59" s="99" t="s">
        <v>84</v>
      </c>
      <c r="B59" s="104">
        <v>0</v>
      </c>
      <c r="C59" s="10">
        <v>560</v>
      </c>
      <c r="D59" s="175">
        <f>B59+C59</f>
        <v>560</v>
      </c>
      <c r="E59" s="8">
        <v>0</v>
      </c>
      <c r="F59" s="188">
        <v>15187</v>
      </c>
      <c r="G59" s="10">
        <f>E59+F59</f>
        <v>15187</v>
      </c>
      <c r="H59" s="122">
        <v>2267</v>
      </c>
    </row>
    <row r="60" spans="1:8" ht="19.5" customHeight="1">
      <c r="A60" s="169" t="s">
        <v>86</v>
      </c>
      <c r="B60" s="170">
        <f t="shared" ref="B60:H60" si="16">SUM(B61:B64)</f>
        <v>18</v>
      </c>
      <c r="C60" s="174">
        <f t="shared" si="16"/>
        <v>4099</v>
      </c>
      <c r="D60" s="172">
        <f t="shared" si="16"/>
        <v>4117</v>
      </c>
      <c r="E60" s="171">
        <f t="shared" si="16"/>
        <v>193</v>
      </c>
      <c r="F60" s="173">
        <f t="shared" si="16"/>
        <v>150188</v>
      </c>
      <c r="G60" s="174">
        <f t="shared" si="16"/>
        <v>150381</v>
      </c>
      <c r="H60" s="181">
        <f t="shared" si="16"/>
        <v>31321</v>
      </c>
    </row>
    <row r="61" spans="1:8" ht="19.5" customHeight="1">
      <c r="A61" s="99" t="s">
        <v>88</v>
      </c>
      <c r="B61" s="104">
        <v>0</v>
      </c>
      <c r="C61" s="10">
        <v>2128</v>
      </c>
      <c r="D61" s="175">
        <f>B61+C61</f>
        <v>2128</v>
      </c>
      <c r="E61" s="8">
        <v>0</v>
      </c>
      <c r="F61" s="188">
        <v>100880</v>
      </c>
      <c r="G61" s="10">
        <f>E61+F61</f>
        <v>100880</v>
      </c>
      <c r="H61" s="122">
        <v>23202</v>
      </c>
    </row>
    <row r="62" spans="1:8" ht="19.5" customHeight="1">
      <c r="A62" s="99" t="s">
        <v>89</v>
      </c>
      <c r="B62" s="104">
        <v>11</v>
      </c>
      <c r="C62" s="10">
        <v>329</v>
      </c>
      <c r="D62" s="175">
        <f>B62+C62</f>
        <v>340</v>
      </c>
      <c r="E62" s="8">
        <v>107</v>
      </c>
      <c r="F62" s="188">
        <v>3821</v>
      </c>
      <c r="G62" s="10">
        <f>E62+F62</f>
        <v>3928</v>
      </c>
      <c r="H62" s="122">
        <v>621</v>
      </c>
    </row>
    <row r="63" spans="1:8" ht="19.5" customHeight="1">
      <c r="A63" s="99" t="s">
        <v>91</v>
      </c>
      <c r="B63" s="104">
        <v>7</v>
      </c>
      <c r="C63" s="10">
        <v>198</v>
      </c>
      <c r="D63" s="175">
        <f>B63+C63</f>
        <v>205</v>
      </c>
      <c r="E63" s="8">
        <v>86</v>
      </c>
      <c r="F63" s="188">
        <v>9437</v>
      </c>
      <c r="G63" s="10">
        <f>E63+F63</f>
        <v>9523</v>
      </c>
      <c r="H63" s="122">
        <v>1553</v>
      </c>
    </row>
    <row r="64" spans="1:8" ht="19.5" customHeight="1">
      <c r="A64" s="99" t="s">
        <v>93</v>
      </c>
      <c r="B64" s="104">
        <v>0</v>
      </c>
      <c r="C64" s="10">
        <v>1444</v>
      </c>
      <c r="D64" s="175">
        <f>B64+C64</f>
        <v>1444</v>
      </c>
      <c r="E64" s="8">
        <v>0</v>
      </c>
      <c r="F64" s="188">
        <v>36050</v>
      </c>
      <c r="G64" s="10">
        <f>E64+F64</f>
        <v>36050</v>
      </c>
      <c r="H64" s="122">
        <v>5945</v>
      </c>
    </row>
    <row r="65" spans="1:8" ht="19.5" customHeight="1">
      <c r="A65" s="169" t="s">
        <v>94</v>
      </c>
      <c r="B65" s="170">
        <f t="shared" ref="B65:H65" si="17">SUM(B66:B69)</f>
        <v>186</v>
      </c>
      <c r="C65" s="174">
        <f t="shared" si="17"/>
        <v>15123</v>
      </c>
      <c r="D65" s="172">
        <f t="shared" si="17"/>
        <v>15309</v>
      </c>
      <c r="E65" s="171">
        <f t="shared" si="17"/>
        <v>2176</v>
      </c>
      <c r="F65" s="173">
        <f t="shared" si="17"/>
        <v>622935</v>
      </c>
      <c r="G65" s="174">
        <f t="shared" si="17"/>
        <v>625111</v>
      </c>
      <c r="H65" s="181">
        <f t="shared" si="17"/>
        <v>98674</v>
      </c>
    </row>
    <row r="66" spans="1:8" ht="19.5" customHeight="1">
      <c r="A66" s="99" t="s">
        <v>95</v>
      </c>
      <c r="B66" s="104">
        <v>186</v>
      </c>
      <c r="C66" s="10">
        <v>12245</v>
      </c>
      <c r="D66" s="175">
        <f>B66+C66</f>
        <v>12431</v>
      </c>
      <c r="E66" s="8">
        <v>2176</v>
      </c>
      <c r="F66" s="188">
        <v>557870</v>
      </c>
      <c r="G66" s="10">
        <f>E66+F66</f>
        <v>560046</v>
      </c>
      <c r="H66" s="122">
        <v>88414</v>
      </c>
    </row>
    <row r="67" spans="1:8" ht="19.5" customHeight="1">
      <c r="A67" s="99" t="s">
        <v>96</v>
      </c>
      <c r="B67" s="104">
        <v>0</v>
      </c>
      <c r="C67" s="10">
        <v>1627</v>
      </c>
      <c r="D67" s="175">
        <f>B67+C67</f>
        <v>1627</v>
      </c>
      <c r="E67" s="8">
        <v>0</v>
      </c>
      <c r="F67" s="188">
        <v>41758</v>
      </c>
      <c r="G67" s="10">
        <f>E67+F67</f>
        <v>41758</v>
      </c>
      <c r="H67" s="122">
        <v>6637</v>
      </c>
    </row>
    <row r="68" spans="1:8" ht="19.5" customHeight="1">
      <c r="A68" s="99" t="s">
        <v>97</v>
      </c>
      <c r="B68" s="104">
        <v>0</v>
      </c>
      <c r="C68" s="10">
        <v>334</v>
      </c>
      <c r="D68" s="175">
        <f>B68+C68</f>
        <v>334</v>
      </c>
      <c r="E68" s="8">
        <v>0</v>
      </c>
      <c r="F68" s="188">
        <v>3404</v>
      </c>
      <c r="G68" s="10">
        <f>E68+F68</f>
        <v>3404</v>
      </c>
      <c r="H68" s="122">
        <v>533</v>
      </c>
    </row>
    <row r="69" spans="1:8" ht="19.5" customHeight="1">
      <c r="A69" s="99" t="s">
        <v>98</v>
      </c>
      <c r="B69" s="104">
        <v>0</v>
      </c>
      <c r="C69" s="10">
        <v>917</v>
      </c>
      <c r="D69" s="175">
        <f>B69+C69</f>
        <v>917</v>
      </c>
      <c r="E69" s="8">
        <v>0</v>
      </c>
      <c r="F69" s="188">
        <v>19903</v>
      </c>
      <c r="G69" s="10">
        <f>E69+F69</f>
        <v>19903</v>
      </c>
      <c r="H69" s="122">
        <v>3090</v>
      </c>
    </row>
    <row r="70" spans="1:8" ht="19.5" customHeight="1">
      <c r="A70" s="169" t="s">
        <v>99</v>
      </c>
      <c r="B70" s="170">
        <f t="shared" ref="B70:H70" si="18">SUM(B71:B74)</f>
        <v>3</v>
      </c>
      <c r="C70" s="174">
        <f t="shared" si="18"/>
        <v>1035</v>
      </c>
      <c r="D70" s="172">
        <f t="shared" si="18"/>
        <v>1038</v>
      </c>
      <c r="E70" s="171">
        <f t="shared" si="18"/>
        <v>33</v>
      </c>
      <c r="F70" s="173">
        <f t="shared" si="18"/>
        <v>29410</v>
      </c>
      <c r="G70" s="174">
        <f t="shared" si="18"/>
        <v>29443</v>
      </c>
      <c r="H70" s="181">
        <f t="shared" si="18"/>
        <v>4805</v>
      </c>
    </row>
    <row r="71" spans="1:8" ht="19.5" customHeight="1">
      <c r="A71" s="99" t="s">
        <v>100</v>
      </c>
      <c r="B71" s="104">
        <v>0</v>
      </c>
      <c r="C71" s="10">
        <v>523</v>
      </c>
      <c r="D71" s="175">
        <f>B71+C71</f>
        <v>523</v>
      </c>
      <c r="E71" s="8">
        <v>0</v>
      </c>
      <c r="F71" s="188">
        <v>13893</v>
      </c>
      <c r="G71" s="10">
        <f>E71+F71</f>
        <v>13893</v>
      </c>
      <c r="H71" s="122">
        <v>2290</v>
      </c>
    </row>
    <row r="72" spans="1:8" ht="19.5" customHeight="1">
      <c r="A72" s="99" t="s">
        <v>101</v>
      </c>
      <c r="B72" s="104">
        <v>0</v>
      </c>
      <c r="C72" s="10">
        <v>409</v>
      </c>
      <c r="D72" s="175">
        <f>B72+C72</f>
        <v>409</v>
      </c>
      <c r="E72" s="8">
        <v>0</v>
      </c>
      <c r="F72" s="188">
        <v>10529</v>
      </c>
      <c r="G72" s="10">
        <f>E72+F72</f>
        <v>10529</v>
      </c>
      <c r="H72" s="122">
        <v>1577</v>
      </c>
    </row>
    <row r="73" spans="1:8" ht="19.5" customHeight="1">
      <c r="A73" s="99" t="s">
        <v>102</v>
      </c>
      <c r="B73" s="104">
        <v>0</v>
      </c>
      <c r="C73" s="10">
        <v>97</v>
      </c>
      <c r="D73" s="175">
        <f>B73+C73</f>
        <v>97</v>
      </c>
      <c r="E73" s="8">
        <v>0</v>
      </c>
      <c r="F73" s="188">
        <v>4858</v>
      </c>
      <c r="G73" s="10">
        <f>E73+F73</f>
        <v>4858</v>
      </c>
      <c r="H73" s="122">
        <v>909</v>
      </c>
    </row>
    <row r="74" spans="1:8" ht="19.5" customHeight="1">
      <c r="A74" s="99" t="s">
        <v>103</v>
      </c>
      <c r="B74" s="104">
        <v>3</v>
      </c>
      <c r="C74" s="10">
        <v>6</v>
      </c>
      <c r="D74" s="175">
        <f>B74+C74</f>
        <v>9</v>
      </c>
      <c r="E74" s="8">
        <v>33</v>
      </c>
      <c r="F74" s="188">
        <v>130</v>
      </c>
      <c r="G74" s="10">
        <f>E74+F74</f>
        <v>163</v>
      </c>
      <c r="H74" s="122">
        <v>29</v>
      </c>
    </row>
    <row r="75" spans="1:8" ht="19.5" customHeight="1">
      <c r="A75" s="100" t="s">
        <v>1</v>
      </c>
      <c r="B75" s="103">
        <f t="shared" ref="B75:H75" si="19">B76</f>
        <v>158</v>
      </c>
      <c r="C75" s="95">
        <f t="shared" si="19"/>
        <v>4160</v>
      </c>
      <c r="D75" s="110">
        <f t="shared" si="19"/>
        <v>4318</v>
      </c>
      <c r="E75" s="91">
        <f t="shared" si="19"/>
        <v>1759</v>
      </c>
      <c r="F75" s="111">
        <f t="shared" si="19"/>
        <v>70445</v>
      </c>
      <c r="G75" s="95">
        <f t="shared" si="19"/>
        <v>72204</v>
      </c>
      <c r="H75" s="121">
        <f t="shared" si="19"/>
        <v>11239</v>
      </c>
    </row>
    <row r="76" spans="1:8" ht="19.5" customHeight="1">
      <c r="A76" s="169" t="s">
        <v>104</v>
      </c>
      <c r="B76" s="170">
        <f t="shared" ref="B76:H76" si="20">SUM(B77:B80)</f>
        <v>158</v>
      </c>
      <c r="C76" s="174">
        <f t="shared" si="20"/>
        <v>4160</v>
      </c>
      <c r="D76" s="172">
        <f t="shared" si="20"/>
        <v>4318</v>
      </c>
      <c r="E76" s="171">
        <f t="shared" si="20"/>
        <v>1759</v>
      </c>
      <c r="F76" s="173">
        <f t="shared" si="20"/>
        <v>70445</v>
      </c>
      <c r="G76" s="174">
        <f t="shared" si="20"/>
        <v>72204</v>
      </c>
      <c r="H76" s="181">
        <f t="shared" si="20"/>
        <v>11239</v>
      </c>
    </row>
    <row r="77" spans="1:8" ht="19.5" customHeight="1">
      <c r="A77" s="99" t="s">
        <v>106</v>
      </c>
      <c r="B77" s="104">
        <v>6</v>
      </c>
      <c r="C77" s="10">
        <v>308</v>
      </c>
      <c r="D77" s="175">
        <f>B77+C77</f>
        <v>314</v>
      </c>
      <c r="E77" s="8">
        <v>62</v>
      </c>
      <c r="F77" s="188">
        <v>3760</v>
      </c>
      <c r="G77" s="10">
        <f>E77+F77</f>
        <v>3822</v>
      </c>
      <c r="H77" s="122">
        <v>612</v>
      </c>
    </row>
    <row r="78" spans="1:8" ht="19.5" customHeight="1">
      <c r="A78" s="99" t="s">
        <v>107</v>
      </c>
      <c r="B78" s="104">
        <v>38</v>
      </c>
      <c r="C78" s="10">
        <v>994</v>
      </c>
      <c r="D78" s="175">
        <f>B78+C78</f>
        <v>1032</v>
      </c>
      <c r="E78" s="8">
        <v>619</v>
      </c>
      <c r="F78" s="188">
        <v>16420</v>
      </c>
      <c r="G78" s="10">
        <f>E78+F78</f>
        <v>17039</v>
      </c>
      <c r="H78" s="122">
        <v>2647</v>
      </c>
    </row>
    <row r="79" spans="1:8" ht="19.5" customHeight="1">
      <c r="A79" s="99" t="s">
        <v>108</v>
      </c>
      <c r="B79" s="104">
        <v>73</v>
      </c>
      <c r="C79" s="10">
        <v>1961</v>
      </c>
      <c r="D79" s="175">
        <f>B79+C79</f>
        <v>2034</v>
      </c>
      <c r="E79" s="8">
        <v>909</v>
      </c>
      <c r="F79" s="188">
        <v>35526</v>
      </c>
      <c r="G79" s="10">
        <f>E79+F79</f>
        <v>36435</v>
      </c>
      <c r="H79" s="122">
        <v>5718</v>
      </c>
    </row>
    <row r="80" spans="1:8" ht="19.5" customHeight="1">
      <c r="A80" s="99" t="s">
        <v>109</v>
      </c>
      <c r="B80" s="104">
        <v>41</v>
      </c>
      <c r="C80" s="10">
        <v>897</v>
      </c>
      <c r="D80" s="175">
        <f>B80+C80</f>
        <v>938</v>
      </c>
      <c r="E80" s="8">
        <v>169</v>
      </c>
      <c r="F80" s="188">
        <v>14739</v>
      </c>
      <c r="G80" s="10">
        <f>E80+F80</f>
        <v>14908</v>
      </c>
      <c r="H80" s="122">
        <v>2262</v>
      </c>
    </row>
    <row r="81" spans="1:8" ht="19.5" customHeight="1">
      <c r="A81" s="100" t="s">
        <v>5</v>
      </c>
      <c r="B81" s="103">
        <f t="shared" ref="B81:H81" si="21">B82+B85+B89+B93+B97+B102</f>
        <v>2534</v>
      </c>
      <c r="C81" s="95">
        <f t="shared" si="21"/>
        <v>39133</v>
      </c>
      <c r="D81" s="110">
        <f t="shared" si="21"/>
        <v>41667</v>
      </c>
      <c r="E81" s="91">
        <f t="shared" si="21"/>
        <v>37076</v>
      </c>
      <c r="F81" s="111">
        <f t="shared" si="21"/>
        <v>1072635</v>
      </c>
      <c r="G81" s="95">
        <f t="shared" si="21"/>
        <v>1109711</v>
      </c>
      <c r="H81" s="121">
        <f t="shared" si="21"/>
        <v>176417</v>
      </c>
    </row>
    <row r="82" spans="1:8" ht="19.5" customHeight="1">
      <c r="A82" s="169" t="s">
        <v>110</v>
      </c>
      <c r="B82" s="170">
        <f t="shared" ref="B82:H82" si="22">SUM(B83:B84)</f>
        <v>981</v>
      </c>
      <c r="C82" s="174">
        <f t="shared" si="22"/>
        <v>14997</v>
      </c>
      <c r="D82" s="172">
        <f t="shared" si="22"/>
        <v>15978</v>
      </c>
      <c r="E82" s="171">
        <f t="shared" si="22"/>
        <v>15688</v>
      </c>
      <c r="F82" s="173">
        <f t="shared" si="22"/>
        <v>431005</v>
      </c>
      <c r="G82" s="174">
        <f t="shared" si="22"/>
        <v>446693</v>
      </c>
      <c r="H82" s="181">
        <f t="shared" si="22"/>
        <v>70863</v>
      </c>
    </row>
    <row r="83" spans="1:8" ht="19.5" customHeight="1">
      <c r="A83" s="99" t="s">
        <v>111</v>
      </c>
      <c r="B83" s="104">
        <v>618</v>
      </c>
      <c r="C83" s="10">
        <v>5135</v>
      </c>
      <c r="D83" s="175">
        <f>B83+C83</f>
        <v>5753</v>
      </c>
      <c r="E83" s="8">
        <v>8275</v>
      </c>
      <c r="F83" s="188">
        <v>139067</v>
      </c>
      <c r="G83" s="10">
        <f>E83+F83</f>
        <v>147342</v>
      </c>
      <c r="H83" s="122">
        <v>23508</v>
      </c>
    </row>
    <row r="84" spans="1:8" ht="19.5" customHeight="1">
      <c r="A84" s="99" t="s">
        <v>112</v>
      </c>
      <c r="B84" s="104">
        <v>363</v>
      </c>
      <c r="C84" s="10">
        <v>9862</v>
      </c>
      <c r="D84" s="175">
        <f>B84+C84</f>
        <v>10225</v>
      </c>
      <c r="E84" s="8">
        <v>7413</v>
      </c>
      <c r="F84" s="188">
        <v>291938</v>
      </c>
      <c r="G84" s="10">
        <f>E84+F84</f>
        <v>299351</v>
      </c>
      <c r="H84" s="122">
        <v>47355</v>
      </c>
    </row>
    <row r="85" spans="1:8" ht="19.5" customHeight="1">
      <c r="A85" s="169" t="s">
        <v>113</v>
      </c>
      <c r="B85" s="170">
        <f t="shared" ref="B85:H85" si="23">SUM(B86:B88)</f>
        <v>372</v>
      </c>
      <c r="C85" s="174">
        <f t="shared" si="23"/>
        <v>12643</v>
      </c>
      <c r="D85" s="172">
        <f t="shared" si="23"/>
        <v>13015</v>
      </c>
      <c r="E85" s="171">
        <f t="shared" si="23"/>
        <v>7319</v>
      </c>
      <c r="F85" s="173">
        <f t="shared" si="23"/>
        <v>383474</v>
      </c>
      <c r="G85" s="174">
        <f t="shared" si="23"/>
        <v>390793</v>
      </c>
      <c r="H85" s="181">
        <f t="shared" si="23"/>
        <v>62396</v>
      </c>
    </row>
    <row r="86" spans="1:8" ht="19.5" customHeight="1">
      <c r="A86" s="99" t="s">
        <v>114</v>
      </c>
      <c r="B86" s="104">
        <v>0</v>
      </c>
      <c r="C86" s="10">
        <v>2976</v>
      </c>
      <c r="D86" s="175">
        <f>B86+C86</f>
        <v>2976</v>
      </c>
      <c r="E86" s="8">
        <v>0</v>
      </c>
      <c r="F86" s="188">
        <v>112451</v>
      </c>
      <c r="G86" s="10">
        <f>E86+F86</f>
        <v>112451</v>
      </c>
      <c r="H86" s="122">
        <v>18817</v>
      </c>
    </row>
    <row r="87" spans="1:8" ht="19.5" customHeight="1">
      <c r="A87" s="99" t="s">
        <v>115</v>
      </c>
      <c r="B87" s="104">
        <v>0</v>
      </c>
      <c r="C87" s="10">
        <v>150</v>
      </c>
      <c r="D87" s="175">
        <f>B87+C87</f>
        <v>150</v>
      </c>
      <c r="E87" s="8">
        <v>0</v>
      </c>
      <c r="F87" s="188">
        <v>3943</v>
      </c>
      <c r="G87" s="10">
        <f>E87+F87</f>
        <v>3943</v>
      </c>
      <c r="H87" s="122">
        <v>603</v>
      </c>
    </row>
    <row r="88" spans="1:8" ht="19.5" customHeight="1">
      <c r="A88" s="99" t="s">
        <v>116</v>
      </c>
      <c r="B88" s="104">
        <v>372</v>
      </c>
      <c r="C88" s="10">
        <v>9517</v>
      </c>
      <c r="D88" s="175">
        <f>B88+C88</f>
        <v>9889</v>
      </c>
      <c r="E88" s="8">
        <v>7319</v>
      </c>
      <c r="F88" s="188">
        <v>267080</v>
      </c>
      <c r="G88" s="10">
        <f>E88+F88</f>
        <v>274399</v>
      </c>
      <c r="H88" s="122">
        <v>42976</v>
      </c>
    </row>
    <row r="89" spans="1:8" ht="19.5" customHeight="1">
      <c r="A89" s="169" t="s">
        <v>117</v>
      </c>
      <c r="B89" s="170">
        <f t="shared" ref="B89:H89" si="24">SUM(B90:B92)</f>
        <v>580</v>
      </c>
      <c r="C89" s="174">
        <f t="shared" si="24"/>
        <v>4247</v>
      </c>
      <c r="D89" s="172">
        <f t="shared" si="24"/>
        <v>4827</v>
      </c>
      <c r="E89" s="171">
        <f t="shared" si="24"/>
        <v>8590</v>
      </c>
      <c r="F89" s="173">
        <f t="shared" si="24"/>
        <v>84367</v>
      </c>
      <c r="G89" s="174">
        <f t="shared" si="24"/>
        <v>92957</v>
      </c>
      <c r="H89" s="181">
        <f t="shared" si="24"/>
        <v>14556</v>
      </c>
    </row>
    <row r="90" spans="1:8" ht="19.5" customHeight="1">
      <c r="A90" s="99" t="s">
        <v>118</v>
      </c>
      <c r="B90" s="104">
        <v>326</v>
      </c>
      <c r="C90" s="10">
        <v>1450</v>
      </c>
      <c r="D90" s="175">
        <f>B90+C90</f>
        <v>1776</v>
      </c>
      <c r="E90" s="8">
        <v>4943</v>
      </c>
      <c r="F90" s="188">
        <v>27626</v>
      </c>
      <c r="G90" s="10">
        <f>E90+F90</f>
        <v>32569</v>
      </c>
      <c r="H90" s="122">
        <v>5219</v>
      </c>
    </row>
    <row r="91" spans="1:8" ht="19.5" customHeight="1">
      <c r="A91" s="99" t="s">
        <v>119</v>
      </c>
      <c r="B91" s="104">
        <v>254</v>
      </c>
      <c r="C91" s="10">
        <v>2082</v>
      </c>
      <c r="D91" s="175">
        <f>B91+C91</f>
        <v>2336</v>
      </c>
      <c r="E91" s="8">
        <v>3647</v>
      </c>
      <c r="F91" s="188">
        <v>41829</v>
      </c>
      <c r="G91" s="10">
        <f>E91+F91</f>
        <v>45476</v>
      </c>
      <c r="H91" s="122">
        <v>7089</v>
      </c>
    </row>
    <row r="92" spans="1:8" ht="19.5" customHeight="1">
      <c r="A92" s="99" t="s">
        <v>120</v>
      </c>
      <c r="B92" s="104">
        <v>0</v>
      </c>
      <c r="C92" s="10">
        <v>715</v>
      </c>
      <c r="D92" s="175">
        <f>B92+C92</f>
        <v>715</v>
      </c>
      <c r="E92" s="8">
        <v>0</v>
      </c>
      <c r="F92" s="188">
        <v>14912</v>
      </c>
      <c r="G92" s="10">
        <f>E92+F92</f>
        <v>14912</v>
      </c>
      <c r="H92" s="122">
        <v>2248</v>
      </c>
    </row>
    <row r="93" spans="1:8" ht="19.5" customHeight="1">
      <c r="A93" s="169" t="s">
        <v>121</v>
      </c>
      <c r="B93" s="170">
        <f t="shared" ref="B93:G93" si="25">SUM(B94:B96)</f>
        <v>25</v>
      </c>
      <c r="C93" s="174">
        <f t="shared" si="25"/>
        <v>4443</v>
      </c>
      <c r="D93" s="172">
        <f t="shared" si="25"/>
        <v>4468</v>
      </c>
      <c r="E93" s="171">
        <f t="shared" si="25"/>
        <v>290</v>
      </c>
      <c r="F93" s="173">
        <f t="shared" si="25"/>
        <v>124178</v>
      </c>
      <c r="G93" s="174">
        <f t="shared" si="25"/>
        <v>124468</v>
      </c>
      <c r="H93" s="181">
        <f>SUM(H94:H96)</f>
        <v>19712</v>
      </c>
    </row>
    <row r="94" spans="1:8" ht="19.5" customHeight="1">
      <c r="A94" s="99" t="s">
        <v>122</v>
      </c>
      <c r="B94" s="104">
        <v>25</v>
      </c>
      <c r="C94" s="10">
        <v>3939</v>
      </c>
      <c r="D94" s="175">
        <f>B94+C94</f>
        <v>3964</v>
      </c>
      <c r="E94" s="8">
        <v>290</v>
      </c>
      <c r="F94" s="188">
        <v>111245</v>
      </c>
      <c r="G94" s="10">
        <f>E94+F94</f>
        <v>111535</v>
      </c>
      <c r="H94" s="122">
        <v>17752</v>
      </c>
    </row>
    <row r="95" spans="1:8" ht="19.5" customHeight="1">
      <c r="A95" s="99" t="s">
        <v>123</v>
      </c>
      <c r="B95" s="104">
        <v>0</v>
      </c>
      <c r="C95" s="10">
        <v>27</v>
      </c>
      <c r="D95" s="175">
        <f>B95+C95</f>
        <v>27</v>
      </c>
      <c r="E95" s="8">
        <v>0</v>
      </c>
      <c r="F95" s="188">
        <v>369</v>
      </c>
      <c r="G95" s="10">
        <f>E95+F95</f>
        <v>369</v>
      </c>
      <c r="H95" s="122">
        <v>61</v>
      </c>
    </row>
    <row r="96" spans="1:8" ht="19.5" customHeight="1">
      <c r="A96" s="99" t="s">
        <v>124</v>
      </c>
      <c r="B96" s="104">
        <v>0</v>
      </c>
      <c r="C96" s="10">
        <v>477</v>
      </c>
      <c r="D96" s="175">
        <f>B96+C96</f>
        <v>477</v>
      </c>
      <c r="E96" s="8">
        <v>0</v>
      </c>
      <c r="F96" s="188">
        <v>12564</v>
      </c>
      <c r="G96" s="10">
        <f>E96+F96</f>
        <v>12564</v>
      </c>
      <c r="H96" s="122">
        <v>1899</v>
      </c>
    </row>
    <row r="97" spans="1:8" ht="19.5" customHeight="1">
      <c r="A97" s="169" t="s">
        <v>125</v>
      </c>
      <c r="B97" s="170">
        <f t="shared" ref="B97:H97" si="26">SUM(B98:B101)</f>
        <v>576</v>
      </c>
      <c r="C97" s="174">
        <f t="shared" si="26"/>
        <v>2215</v>
      </c>
      <c r="D97" s="172">
        <f t="shared" si="26"/>
        <v>2791</v>
      </c>
      <c r="E97" s="171">
        <f t="shared" si="26"/>
        <v>5189</v>
      </c>
      <c r="F97" s="173">
        <f t="shared" si="26"/>
        <v>41432</v>
      </c>
      <c r="G97" s="174">
        <f t="shared" si="26"/>
        <v>46621</v>
      </c>
      <c r="H97" s="181">
        <f t="shared" si="26"/>
        <v>7614</v>
      </c>
    </row>
    <row r="98" spans="1:8" ht="19.5" customHeight="1">
      <c r="A98" s="99" t="s">
        <v>126</v>
      </c>
      <c r="B98" s="104">
        <v>184</v>
      </c>
      <c r="C98" s="10">
        <v>590</v>
      </c>
      <c r="D98" s="175">
        <f>B98+C98</f>
        <v>774</v>
      </c>
      <c r="E98" s="8">
        <v>1530</v>
      </c>
      <c r="F98" s="188">
        <v>8539</v>
      </c>
      <c r="G98" s="10">
        <f>E98+F98</f>
        <v>10069</v>
      </c>
      <c r="H98" s="122">
        <v>1628</v>
      </c>
    </row>
    <row r="99" spans="1:8" ht="19.5" customHeight="1">
      <c r="A99" s="99" t="s">
        <v>127</v>
      </c>
      <c r="B99" s="104">
        <v>160</v>
      </c>
      <c r="C99" s="10">
        <v>421</v>
      </c>
      <c r="D99" s="175">
        <f>B99+C99</f>
        <v>581</v>
      </c>
      <c r="E99" s="8">
        <v>1559</v>
      </c>
      <c r="F99" s="188">
        <v>4256</v>
      </c>
      <c r="G99" s="10">
        <f>E99+F99</f>
        <v>5815</v>
      </c>
      <c r="H99" s="122">
        <v>951</v>
      </c>
    </row>
    <row r="100" spans="1:8" ht="19.5" customHeight="1">
      <c r="A100" s="99" t="s">
        <v>128</v>
      </c>
      <c r="B100" s="104">
        <v>104</v>
      </c>
      <c r="C100" s="10">
        <v>224</v>
      </c>
      <c r="D100" s="175">
        <f>B100+C100</f>
        <v>328</v>
      </c>
      <c r="E100" s="8">
        <v>746</v>
      </c>
      <c r="F100" s="188">
        <v>2841</v>
      </c>
      <c r="G100" s="10">
        <f>E100+F100</f>
        <v>3587</v>
      </c>
      <c r="H100" s="122">
        <v>594</v>
      </c>
    </row>
    <row r="101" spans="1:8" ht="19.5" customHeight="1">
      <c r="A101" s="99" t="s">
        <v>129</v>
      </c>
      <c r="B101" s="104">
        <v>128</v>
      </c>
      <c r="C101" s="10">
        <v>980</v>
      </c>
      <c r="D101" s="175">
        <f>B101+C101</f>
        <v>1108</v>
      </c>
      <c r="E101" s="8">
        <v>1354</v>
      </c>
      <c r="F101" s="188">
        <v>25796</v>
      </c>
      <c r="G101" s="10">
        <f>E101+F101</f>
        <v>27150</v>
      </c>
      <c r="H101" s="122">
        <v>4441</v>
      </c>
    </row>
    <row r="102" spans="1:8" ht="19.5" customHeight="1">
      <c r="A102" s="169" t="s">
        <v>130</v>
      </c>
      <c r="B102" s="170">
        <f t="shared" ref="B102:H102" si="27">B103</f>
        <v>0</v>
      </c>
      <c r="C102" s="174">
        <f t="shared" si="27"/>
        <v>588</v>
      </c>
      <c r="D102" s="172">
        <f t="shared" si="27"/>
        <v>588</v>
      </c>
      <c r="E102" s="171">
        <f t="shared" si="27"/>
        <v>0</v>
      </c>
      <c r="F102" s="173">
        <f t="shared" si="27"/>
        <v>8179</v>
      </c>
      <c r="G102" s="174">
        <f t="shared" si="27"/>
        <v>8179</v>
      </c>
      <c r="H102" s="181">
        <f t="shared" si="27"/>
        <v>1276</v>
      </c>
    </row>
    <row r="103" spans="1:8" ht="19.5" customHeight="1">
      <c r="A103" s="99" t="s">
        <v>131</v>
      </c>
      <c r="B103" s="104">
        <v>0</v>
      </c>
      <c r="C103" s="10">
        <v>588</v>
      </c>
      <c r="D103" s="175">
        <f>B103+C103</f>
        <v>588</v>
      </c>
      <c r="E103" s="8">
        <v>0</v>
      </c>
      <c r="F103" s="188">
        <v>8179</v>
      </c>
      <c r="G103" s="10">
        <f>E103+F103</f>
        <v>8179</v>
      </c>
      <c r="H103" s="122">
        <v>1276</v>
      </c>
    </row>
    <row r="104" spans="1:8" ht="19.5" customHeight="1">
      <c r="A104" s="100" t="s">
        <v>6</v>
      </c>
      <c r="B104" s="103">
        <f t="shared" ref="B104:H104" si="28">B105+B114+B118+B122+B126+B132</f>
        <v>1432</v>
      </c>
      <c r="C104" s="95">
        <f t="shared" si="28"/>
        <v>18507</v>
      </c>
      <c r="D104" s="110">
        <f t="shared" si="28"/>
        <v>19939</v>
      </c>
      <c r="E104" s="91">
        <f t="shared" si="28"/>
        <v>13644</v>
      </c>
      <c r="F104" s="111">
        <f t="shared" si="28"/>
        <v>393930</v>
      </c>
      <c r="G104" s="95">
        <f t="shared" si="28"/>
        <v>407574</v>
      </c>
      <c r="H104" s="121">
        <f t="shared" si="28"/>
        <v>65004</v>
      </c>
    </row>
    <row r="105" spans="1:8" ht="19.5" customHeight="1">
      <c r="A105" s="169" t="s">
        <v>132</v>
      </c>
      <c r="B105" s="170">
        <f t="shared" ref="B105:H105" si="29">SUM(B106:B113)</f>
        <v>123</v>
      </c>
      <c r="C105" s="174">
        <f t="shared" si="29"/>
        <v>2082</v>
      </c>
      <c r="D105" s="172">
        <f t="shared" si="29"/>
        <v>2205</v>
      </c>
      <c r="E105" s="171">
        <f t="shared" si="29"/>
        <v>1400</v>
      </c>
      <c r="F105" s="173">
        <f t="shared" si="29"/>
        <v>36111</v>
      </c>
      <c r="G105" s="174">
        <f t="shared" si="29"/>
        <v>37511</v>
      </c>
      <c r="H105" s="181">
        <f t="shared" si="29"/>
        <v>5997</v>
      </c>
    </row>
    <row r="106" spans="1:8" ht="19.5" customHeight="1">
      <c r="A106" s="99" t="s">
        <v>800</v>
      </c>
      <c r="B106" s="104">
        <v>68</v>
      </c>
      <c r="C106" s="8">
        <v>1076</v>
      </c>
      <c r="D106" s="175">
        <f t="shared" ref="D106:D113" si="30">B106+C106</f>
        <v>1144</v>
      </c>
      <c r="E106" s="8">
        <v>759</v>
      </c>
      <c r="F106" s="188">
        <v>17782</v>
      </c>
      <c r="G106" s="10">
        <f t="shared" ref="G106:G113" si="31">E106+F106</f>
        <v>18541</v>
      </c>
      <c r="H106" s="122">
        <v>2886</v>
      </c>
    </row>
    <row r="107" spans="1:8" ht="19.5" customHeight="1">
      <c r="A107" s="99" t="s">
        <v>135</v>
      </c>
      <c r="B107" s="104">
        <v>10</v>
      </c>
      <c r="C107" s="10">
        <v>95</v>
      </c>
      <c r="D107" s="175">
        <f t="shared" si="30"/>
        <v>105</v>
      </c>
      <c r="E107" s="8">
        <v>97</v>
      </c>
      <c r="F107" s="188">
        <v>1527</v>
      </c>
      <c r="G107" s="10">
        <f t="shared" si="31"/>
        <v>1624</v>
      </c>
      <c r="H107" s="122">
        <v>266</v>
      </c>
    </row>
    <row r="108" spans="1:8" ht="19.5" customHeight="1">
      <c r="A108" s="99" t="s">
        <v>136</v>
      </c>
      <c r="B108" s="104">
        <v>8</v>
      </c>
      <c r="C108" s="10">
        <v>0</v>
      </c>
      <c r="D108" s="175">
        <f t="shared" si="30"/>
        <v>8</v>
      </c>
      <c r="E108" s="8">
        <v>33</v>
      </c>
      <c r="F108" s="188">
        <v>0</v>
      </c>
      <c r="G108" s="10">
        <f t="shared" si="31"/>
        <v>33</v>
      </c>
      <c r="H108" s="122">
        <v>7</v>
      </c>
    </row>
    <row r="109" spans="1:8" ht="19.5" customHeight="1">
      <c r="A109" s="99" t="s">
        <v>137</v>
      </c>
      <c r="B109" s="104">
        <v>6</v>
      </c>
      <c r="C109" s="10">
        <v>107</v>
      </c>
      <c r="D109" s="175">
        <f t="shared" si="30"/>
        <v>113</v>
      </c>
      <c r="E109" s="8">
        <v>60</v>
      </c>
      <c r="F109" s="188">
        <v>1235</v>
      </c>
      <c r="G109" s="10">
        <f t="shared" si="31"/>
        <v>1295</v>
      </c>
      <c r="H109" s="122">
        <v>205</v>
      </c>
    </row>
    <row r="110" spans="1:8" ht="19.5" customHeight="1">
      <c r="A110" s="99" t="s">
        <v>139</v>
      </c>
      <c r="B110" s="104">
        <v>8</v>
      </c>
      <c r="C110" s="10">
        <v>279</v>
      </c>
      <c r="D110" s="175">
        <f t="shared" si="30"/>
        <v>287</v>
      </c>
      <c r="E110" s="8">
        <v>176</v>
      </c>
      <c r="F110" s="188">
        <v>5567</v>
      </c>
      <c r="G110" s="10">
        <f t="shared" si="31"/>
        <v>5743</v>
      </c>
      <c r="H110" s="122">
        <v>955</v>
      </c>
    </row>
    <row r="111" spans="1:8" ht="19.5" customHeight="1">
      <c r="A111" s="99" t="s">
        <v>142</v>
      </c>
      <c r="B111" s="104">
        <v>0</v>
      </c>
      <c r="C111" s="10">
        <v>41</v>
      </c>
      <c r="D111" s="175">
        <f t="shared" si="30"/>
        <v>41</v>
      </c>
      <c r="E111" s="8">
        <v>0</v>
      </c>
      <c r="F111" s="188">
        <v>989</v>
      </c>
      <c r="G111" s="10">
        <f t="shared" si="31"/>
        <v>989</v>
      </c>
      <c r="H111" s="122">
        <v>154</v>
      </c>
    </row>
    <row r="112" spans="1:8" ht="19.5" customHeight="1">
      <c r="A112" s="99" t="s">
        <v>143</v>
      </c>
      <c r="B112" s="104">
        <v>23</v>
      </c>
      <c r="C112" s="10">
        <v>245</v>
      </c>
      <c r="D112" s="175">
        <f t="shared" si="30"/>
        <v>268</v>
      </c>
      <c r="E112" s="8">
        <v>275</v>
      </c>
      <c r="F112" s="188">
        <v>3568</v>
      </c>
      <c r="G112" s="10">
        <f t="shared" si="31"/>
        <v>3843</v>
      </c>
      <c r="H112" s="122">
        <v>672</v>
      </c>
    </row>
    <row r="113" spans="1:8" ht="19.5" customHeight="1">
      <c r="A113" s="99" t="s">
        <v>144</v>
      </c>
      <c r="B113" s="104">
        <v>0</v>
      </c>
      <c r="C113" s="10">
        <v>239</v>
      </c>
      <c r="D113" s="175">
        <f t="shared" si="30"/>
        <v>239</v>
      </c>
      <c r="E113" s="8">
        <v>0</v>
      </c>
      <c r="F113" s="188">
        <v>5443</v>
      </c>
      <c r="G113" s="10">
        <f t="shared" si="31"/>
        <v>5443</v>
      </c>
      <c r="H113" s="122">
        <v>852</v>
      </c>
    </row>
    <row r="114" spans="1:8" ht="19.5" customHeight="1">
      <c r="A114" s="169" t="s">
        <v>145</v>
      </c>
      <c r="B114" s="170">
        <f t="shared" ref="B114:H114" si="32">SUM(B115:B117)</f>
        <v>0</v>
      </c>
      <c r="C114" s="174">
        <f t="shared" si="32"/>
        <v>2213</v>
      </c>
      <c r="D114" s="172">
        <f t="shared" si="32"/>
        <v>2213</v>
      </c>
      <c r="E114" s="171">
        <f t="shared" si="32"/>
        <v>0</v>
      </c>
      <c r="F114" s="173">
        <f t="shared" si="32"/>
        <v>59929</v>
      </c>
      <c r="G114" s="174">
        <f t="shared" si="32"/>
        <v>59929</v>
      </c>
      <c r="H114" s="181">
        <f t="shared" si="32"/>
        <v>9546</v>
      </c>
    </row>
    <row r="115" spans="1:8" ht="19.5" customHeight="1">
      <c r="A115" s="99" t="s">
        <v>146</v>
      </c>
      <c r="B115" s="104">
        <v>0</v>
      </c>
      <c r="C115" s="10">
        <v>448</v>
      </c>
      <c r="D115" s="175">
        <f>B115+C115</f>
        <v>448</v>
      </c>
      <c r="E115" s="8">
        <v>0</v>
      </c>
      <c r="F115" s="188">
        <v>7133</v>
      </c>
      <c r="G115" s="10">
        <f>E115+F115</f>
        <v>7133</v>
      </c>
      <c r="H115" s="122">
        <v>1178</v>
      </c>
    </row>
    <row r="116" spans="1:8" ht="19.5" customHeight="1">
      <c r="A116" s="99" t="s">
        <v>147</v>
      </c>
      <c r="B116" s="104">
        <v>0</v>
      </c>
      <c r="C116" s="10">
        <v>438</v>
      </c>
      <c r="D116" s="175">
        <f>B116+C116</f>
        <v>438</v>
      </c>
      <c r="E116" s="8">
        <v>0</v>
      </c>
      <c r="F116" s="188">
        <v>10896</v>
      </c>
      <c r="G116" s="10">
        <f>E116+F116</f>
        <v>10896</v>
      </c>
      <c r="H116" s="122">
        <v>1965</v>
      </c>
    </row>
    <row r="117" spans="1:8" ht="19.5" customHeight="1">
      <c r="A117" s="99" t="s">
        <v>148</v>
      </c>
      <c r="B117" s="104">
        <v>0</v>
      </c>
      <c r="C117" s="10">
        <v>1327</v>
      </c>
      <c r="D117" s="175">
        <f>B117+C117</f>
        <v>1327</v>
      </c>
      <c r="E117" s="8">
        <v>0</v>
      </c>
      <c r="F117" s="188">
        <v>41900</v>
      </c>
      <c r="G117" s="10">
        <f>E117+F117</f>
        <v>41900</v>
      </c>
      <c r="H117" s="122">
        <v>6403</v>
      </c>
    </row>
    <row r="118" spans="1:8" ht="19.5" customHeight="1">
      <c r="A118" s="169" t="s">
        <v>149</v>
      </c>
      <c r="B118" s="170">
        <f t="shared" ref="B118:H118" si="33">SUM(B119:B121)</f>
        <v>36</v>
      </c>
      <c r="C118" s="174">
        <f t="shared" si="33"/>
        <v>1805</v>
      </c>
      <c r="D118" s="172">
        <f t="shared" si="33"/>
        <v>1841</v>
      </c>
      <c r="E118" s="171">
        <f t="shared" si="33"/>
        <v>460</v>
      </c>
      <c r="F118" s="173">
        <f t="shared" si="33"/>
        <v>43547</v>
      </c>
      <c r="G118" s="174">
        <f t="shared" si="33"/>
        <v>44007</v>
      </c>
      <c r="H118" s="181">
        <f t="shared" si="33"/>
        <v>6971</v>
      </c>
    </row>
    <row r="119" spans="1:8" ht="19.5" customHeight="1">
      <c r="A119" s="99" t="s">
        <v>150</v>
      </c>
      <c r="B119" s="104">
        <v>0</v>
      </c>
      <c r="C119" s="10">
        <v>1588</v>
      </c>
      <c r="D119" s="175">
        <f>B119+C119</f>
        <v>1588</v>
      </c>
      <c r="E119" s="8">
        <v>0</v>
      </c>
      <c r="F119" s="188">
        <v>40723</v>
      </c>
      <c r="G119" s="10">
        <f>E119+F119</f>
        <v>40723</v>
      </c>
      <c r="H119" s="122">
        <v>6427</v>
      </c>
    </row>
    <row r="120" spans="1:8" ht="19.5" customHeight="1">
      <c r="A120" s="99" t="s">
        <v>151</v>
      </c>
      <c r="B120" s="104">
        <v>0</v>
      </c>
      <c r="C120" s="10">
        <v>75</v>
      </c>
      <c r="D120" s="175">
        <f>B120+C120</f>
        <v>75</v>
      </c>
      <c r="E120" s="8">
        <v>0</v>
      </c>
      <c r="F120" s="188">
        <v>715</v>
      </c>
      <c r="G120" s="10">
        <f>E120+F120</f>
        <v>715</v>
      </c>
      <c r="H120" s="122">
        <v>119</v>
      </c>
    </row>
    <row r="121" spans="1:8" ht="19.5" customHeight="1">
      <c r="A121" s="99" t="s">
        <v>152</v>
      </c>
      <c r="B121" s="104">
        <v>36</v>
      </c>
      <c r="C121" s="10">
        <v>142</v>
      </c>
      <c r="D121" s="175">
        <f>B121+C121</f>
        <v>178</v>
      </c>
      <c r="E121" s="8">
        <v>460</v>
      </c>
      <c r="F121" s="188">
        <v>2109</v>
      </c>
      <c r="G121" s="10">
        <f>E121+F121</f>
        <v>2569</v>
      </c>
      <c r="H121" s="122">
        <v>425</v>
      </c>
    </row>
    <row r="122" spans="1:8" ht="19.5" customHeight="1">
      <c r="A122" s="169" t="s">
        <v>153</v>
      </c>
      <c r="B122" s="170">
        <f t="shared" ref="B122:H122" si="34">SUM(B123:B125)</f>
        <v>74</v>
      </c>
      <c r="C122" s="174">
        <f t="shared" si="34"/>
        <v>2414</v>
      </c>
      <c r="D122" s="172">
        <f t="shared" si="34"/>
        <v>2488</v>
      </c>
      <c r="E122" s="171">
        <f t="shared" si="34"/>
        <v>388</v>
      </c>
      <c r="F122" s="173">
        <f t="shared" si="34"/>
        <v>37760</v>
      </c>
      <c r="G122" s="174">
        <f t="shared" si="34"/>
        <v>38148</v>
      </c>
      <c r="H122" s="181">
        <f t="shared" si="34"/>
        <v>5972</v>
      </c>
    </row>
    <row r="123" spans="1:8" ht="19.5" customHeight="1">
      <c r="A123" s="99" t="s">
        <v>154</v>
      </c>
      <c r="B123" s="104">
        <v>71</v>
      </c>
      <c r="C123" s="10">
        <v>2346</v>
      </c>
      <c r="D123" s="175">
        <f>B123+C123</f>
        <v>2417</v>
      </c>
      <c r="E123" s="8">
        <v>351</v>
      </c>
      <c r="F123" s="188">
        <v>36868</v>
      </c>
      <c r="G123" s="10">
        <f>E123+F123</f>
        <v>37219</v>
      </c>
      <c r="H123" s="122">
        <v>5827</v>
      </c>
    </row>
    <row r="124" spans="1:8" ht="19.5" customHeight="1">
      <c r="A124" s="99" t="s">
        <v>155</v>
      </c>
      <c r="B124" s="104">
        <v>3</v>
      </c>
      <c r="C124" s="10">
        <v>51</v>
      </c>
      <c r="D124" s="175">
        <f>B124+C124</f>
        <v>54</v>
      </c>
      <c r="E124" s="8">
        <v>37</v>
      </c>
      <c r="F124" s="188">
        <v>614</v>
      </c>
      <c r="G124" s="10">
        <f>E124+F124</f>
        <v>651</v>
      </c>
      <c r="H124" s="122">
        <v>104</v>
      </c>
    </row>
    <row r="125" spans="1:8" ht="19.5" customHeight="1">
      <c r="A125" s="99" t="s">
        <v>156</v>
      </c>
      <c r="B125" s="104">
        <v>0</v>
      </c>
      <c r="C125" s="10">
        <v>17</v>
      </c>
      <c r="D125" s="175">
        <f>B125+C125</f>
        <v>17</v>
      </c>
      <c r="E125" s="8">
        <v>0</v>
      </c>
      <c r="F125" s="188">
        <v>278</v>
      </c>
      <c r="G125" s="10">
        <f>E125+F125</f>
        <v>278</v>
      </c>
      <c r="H125" s="122">
        <v>41</v>
      </c>
    </row>
    <row r="126" spans="1:8" ht="19.5" customHeight="1">
      <c r="A126" s="169" t="s">
        <v>157</v>
      </c>
      <c r="B126" s="170">
        <f t="shared" ref="B126:H126" si="35">SUM(B127:B131)</f>
        <v>751</v>
      </c>
      <c r="C126" s="174">
        <f t="shared" si="35"/>
        <v>4544</v>
      </c>
      <c r="D126" s="172">
        <f t="shared" si="35"/>
        <v>5295</v>
      </c>
      <c r="E126" s="171">
        <f t="shared" si="35"/>
        <v>6711</v>
      </c>
      <c r="F126" s="173">
        <f t="shared" si="35"/>
        <v>56568</v>
      </c>
      <c r="G126" s="174">
        <f t="shared" si="35"/>
        <v>63279</v>
      </c>
      <c r="H126" s="181">
        <f t="shared" si="35"/>
        <v>10835</v>
      </c>
    </row>
    <row r="127" spans="1:8" ht="19.5" customHeight="1">
      <c r="A127" s="99" t="s">
        <v>158</v>
      </c>
      <c r="B127" s="104">
        <v>0</v>
      </c>
      <c r="C127" s="10">
        <v>481</v>
      </c>
      <c r="D127" s="175">
        <f>B127+C127</f>
        <v>481</v>
      </c>
      <c r="E127" s="8">
        <v>0</v>
      </c>
      <c r="F127" s="188">
        <v>6321</v>
      </c>
      <c r="G127" s="10">
        <f>E127+F127</f>
        <v>6321</v>
      </c>
      <c r="H127" s="122">
        <v>954</v>
      </c>
    </row>
    <row r="128" spans="1:8" ht="19.5" customHeight="1">
      <c r="A128" s="99" t="s">
        <v>159</v>
      </c>
      <c r="B128" s="104">
        <v>305</v>
      </c>
      <c r="C128" s="10">
        <v>2761</v>
      </c>
      <c r="D128" s="175">
        <f>B128+C128</f>
        <v>3066</v>
      </c>
      <c r="E128" s="8">
        <v>3092</v>
      </c>
      <c r="F128" s="188">
        <v>33119</v>
      </c>
      <c r="G128" s="10">
        <f>E128+F128</f>
        <v>36211</v>
      </c>
      <c r="H128" s="122">
        <v>6422</v>
      </c>
    </row>
    <row r="129" spans="1:8" ht="19.5" customHeight="1">
      <c r="A129" s="99" t="s">
        <v>160</v>
      </c>
      <c r="B129" s="104">
        <v>96</v>
      </c>
      <c r="C129" s="10">
        <v>277</v>
      </c>
      <c r="D129" s="175">
        <f>B129+C129</f>
        <v>373</v>
      </c>
      <c r="E129" s="8">
        <v>908</v>
      </c>
      <c r="F129" s="188">
        <v>3456</v>
      </c>
      <c r="G129" s="10">
        <f>E129+F129</f>
        <v>4364</v>
      </c>
      <c r="H129" s="122">
        <v>733</v>
      </c>
    </row>
    <row r="130" spans="1:8" ht="19.5" customHeight="1">
      <c r="A130" s="99" t="s">
        <v>161</v>
      </c>
      <c r="B130" s="104">
        <v>92</v>
      </c>
      <c r="C130" s="10">
        <v>317</v>
      </c>
      <c r="D130" s="175">
        <f>B130+C130</f>
        <v>409</v>
      </c>
      <c r="E130" s="8">
        <v>450</v>
      </c>
      <c r="F130" s="188">
        <v>4989</v>
      </c>
      <c r="G130" s="10">
        <f>E130+F130</f>
        <v>5439</v>
      </c>
      <c r="H130" s="122">
        <v>870</v>
      </c>
    </row>
    <row r="131" spans="1:8" ht="19.5" customHeight="1">
      <c r="A131" s="99" t="s">
        <v>162</v>
      </c>
      <c r="B131" s="104">
        <v>258</v>
      </c>
      <c r="C131" s="10">
        <v>708</v>
      </c>
      <c r="D131" s="175">
        <f>B131+C131</f>
        <v>966</v>
      </c>
      <c r="E131" s="8">
        <v>2261</v>
      </c>
      <c r="F131" s="188">
        <v>8683</v>
      </c>
      <c r="G131" s="10">
        <f>E131+F131</f>
        <v>10944</v>
      </c>
      <c r="H131" s="122">
        <v>1856</v>
      </c>
    </row>
    <row r="132" spans="1:8" ht="19.5" customHeight="1">
      <c r="A132" s="169" t="s">
        <v>163</v>
      </c>
      <c r="B132" s="170">
        <f t="shared" ref="B132:H132" si="36">SUM(B133:B139)</f>
        <v>448</v>
      </c>
      <c r="C132" s="174">
        <f t="shared" si="36"/>
        <v>5449</v>
      </c>
      <c r="D132" s="172">
        <f t="shared" si="36"/>
        <v>5897</v>
      </c>
      <c r="E132" s="171">
        <f t="shared" si="36"/>
        <v>4685</v>
      </c>
      <c r="F132" s="173">
        <f t="shared" si="36"/>
        <v>160015</v>
      </c>
      <c r="G132" s="174">
        <f t="shared" si="36"/>
        <v>164700</v>
      </c>
      <c r="H132" s="181">
        <f t="shared" si="36"/>
        <v>25683</v>
      </c>
    </row>
    <row r="133" spans="1:8" ht="19.5" customHeight="1">
      <c r="A133" s="99" t="s">
        <v>164</v>
      </c>
      <c r="B133" s="104">
        <v>138</v>
      </c>
      <c r="C133" s="10">
        <v>1661</v>
      </c>
      <c r="D133" s="175">
        <f>B133+C133</f>
        <v>1799</v>
      </c>
      <c r="E133" s="8">
        <v>2078</v>
      </c>
      <c r="F133" s="188">
        <v>63864</v>
      </c>
      <c r="G133" s="10">
        <f>E133+F133</f>
        <v>65942</v>
      </c>
      <c r="H133" s="122">
        <v>10328</v>
      </c>
    </row>
    <row r="134" spans="1:8" ht="19.5" customHeight="1">
      <c r="A134" s="99" t="s">
        <v>165</v>
      </c>
      <c r="B134" s="104">
        <v>180</v>
      </c>
      <c r="C134" s="10">
        <v>254</v>
      </c>
      <c r="D134" s="175">
        <f t="shared" ref="D134:D139" si="37">B134+C134</f>
        <v>434</v>
      </c>
      <c r="E134" s="8">
        <v>816</v>
      </c>
      <c r="F134" s="188">
        <v>2864</v>
      </c>
      <c r="G134" s="10">
        <f t="shared" ref="G134:G139" si="38">E134+F134</f>
        <v>3680</v>
      </c>
      <c r="H134" s="122">
        <v>592</v>
      </c>
    </row>
    <row r="135" spans="1:8" ht="19.5" customHeight="1">
      <c r="A135" s="99" t="s">
        <v>166</v>
      </c>
      <c r="B135" s="104">
        <v>0</v>
      </c>
      <c r="C135" s="10">
        <v>871</v>
      </c>
      <c r="D135" s="175">
        <f t="shared" si="37"/>
        <v>871</v>
      </c>
      <c r="E135" s="8">
        <v>0</v>
      </c>
      <c r="F135" s="188">
        <v>18125</v>
      </c>
      <c r="G135" s="10">
        <f t="shared" si="38"/>
        <v>18125</v>
      </c>
      <c r="H135" s="122">
        <v>2775</v>
      </c>
    </row>
    <row r="136" spans="1:8" ht="19.5" customHeight="1">
      <c r="A136" s="99" t="s">
        <v>167</v>
      </c>
      <c r="B136" s="104">
        <v>0</v>
      </c>
      <c r="C136" s="10">
        <v>410</v>
      </c>
      <c r="D136" s="175">
        <f t="shared" si="37"/>
        <v>410</v>
      </c>
      <c r="E136" s="8">
        <v>0</v>
      </c>
      <c r="F136" s="188">
        <v>8632</v>
      </c>
      <c r="G136" s="10">
        <f t="shared" si="38"/>
        <v>8632</v>
      </c>
      <c r="H136" s="122">
        <v>1325</v>
      </c>
    </row>
    <row r="137" spans="1:8" ht="19.5" customHeight="1">
      <c r="A137" s="99" t="s">
        <v>168</v>
      </c>
      <c r="B137" s="104">
        <v>19</v>
      </c>
      <c r="C137" s="10">
        <v>980</v>
      </c>
      <c r="D137" s="175">
        <f t="shared" si="37"/>
        <v>999</v>
      </c>
      <c r="E137" s="8">
        <v>217</v>
      </c>
      <c r="F137" s="188">
        <v>40943</v>
      </c>
      <c r="G137" s="10">
        <f t="shared" si="38"/>
        <v>41160</v>
      </c>
      <c r="H137" s="122">
        <v>6381</v>
      </c>
    </row>
    <row r="138" spans="1:8" ht="19.5" customHeight="1">
      <c r="A138" s="99" t="s">
        <v>169</v>
      </c>
      <c r="B138" s="104">
        <v>0</v>
      </c>
      <c r="C138" s="10">
        <v>99</v>
      </c>
      <c r="D138" s="175">
        <f t="shared" si="37"/>
        <v>99</v>
      </c>
      <c r="E138" s="8">
        <v>0</v>
      </c>
      <c r="F138" s="188">
        <v>1382</v>
      </c>
      <c r="G138" s="10">
        <f t="shared" si="38"/>
        <v>1382</v>
      </c>
      <c r="H138" s="122">
        <v>208</v>
      </c>
    </row>
    <row r="139" spans="1:8" ht="19.5" customHeight="1">
      <c r="A139" s="99" t="s">
        <v>170</v>
      </c>
      <c r="B139" s="104">
        <v>111</v>
      </c>
      <c r="C139" s="10">
        <v>1174</v>
      </c>
      <c r="D139" s="175">
        <f t="shared" si="37"/>
        <v>1285</v>
      </c>
      <c r="E139" s="8">
        <v>1574</v>
      </c>
      <c r="F139" s="188">
        <v>24205</v>
      </c>
      <c r="G139" s="10">
        <f t="shared" si="38"/>
        <v>25779</v>
      </c>
      <c r="H139" s="122">
        <v>4074</v>
      </c>
    </row>
    <row r="140" spans="1:8" ht="19.5" customHeight="1">
      <c r="A140" s="100" t="s">
        <v>7</v>
      </c>
      <c r="B140" s="103">
        <f t="shared" ref="B140:H140" si="39">B141</f>
        <v>2059</v>
      </c>
      <c r="C140" s="95">
        <f t="shared" si="39"/>
        <v>11152</v>
      </c>
      <c r="D140" s="110">
        <f t="shared" si="39"/>
        <v>13211</v>
      </c>
      <c r="E140" s="91">
        <f t="shared" si="39"/>
        <v>23591</v>
      </c>
      <c r="F140" s="111">
        <f t="shared" si="39"/>
        <v>247209</v>
      </c>
      <c r="G140" s="95">
        <f t="shared" si="39"/>
        <v>270800</v>
      </c>
      <c r="H140" s="121">
        <f t="shared" si="39"/>
        <v>44268</v>
      </c>
    </row>
    <row r="141" spans="1:8" ht="19.5" customHeight="1">
      <c r="A141" s="169" t="s">
        <v>172</v>
      </c>
      <c r="B141" s="170">
        <f t="shared" ref="B141:H141" si="40">SUM(B142:B152)</f>
        <v>2059</v>
      </c>
      <c r="C141" s="174">
        <f t="shared" si="40"/>
        <v>11152</v>
      </c>
      <c r="D141" s="172">
        <f t="shared" si="40"/>
        <v>13211</v>
      </c>
      <c r="E141" s="171">
        <f t="shared" si="40"/>
        <v>23591</v>
      </c>
      <c r="F141" s="173">
        <f t="shared" si="40"/>
        <v>247209</v>
      </c>
      <c r="G141" s="174">
        <f t="shared" si="40"/>
        <v>270800</v>
      </c>
      <c r="H141" s="181">
        <f t="shared" si="40"/>
        <v>44268</v>
      </c>
    </row>
    <row r="142" spans="1:8" ht="19.5" customHeight="1">
      <c r="A142" s="99" t="s">
        <v>174</v>
      </c>
      <c r="B142" s="104">
        <v>133</v>
      </c>
      <c r="C142" s="10">
        <v>1850</v>
      </c>
      <c r="D142" s="175">
        <f>B142+C142</f>
        <v>1983</v>
      </c>
      <c r="E142" s="8">
        <v>2234</v>
      </c>
      <c r="F142" s="188">
        <v>25645</v>
      </c>
      <c r="G142" s="10">
        <f>E142+F142</f>
        <v>27879</v>
      </c>
      <c r="H142" s="122">
        <v>4479</v>
      </c>
    </row>
    <row r="143" spans="1:8" ht="19.5" customHeight="1">
      <c r="A143" s="99" t="s">
        <v>175</v>
      </c>
      <c r="B143" s="104">
        <v>0</v>
      </c>
      <c r="C143" s="10">
        <v>383</v>
      </c>
      <c r="D143" s="175">
        <f t="shared" ref="D143:D150" si="41">B143+C143</f>
        <v>383</v>
      </c>
      <c r="E143" s="8">
        <v>0</v>
      </c>
      <c r="F143" s="188">
        <v>9968</v>
      </c>
      <c r="G143" s="10">
        <f t="shared" ref="G143:G152" si="42">E143+F143</f>
        <v>9968</v>
      </c>
      <c r="H143" s="122">
        <v>1913</v>
      </c>
    </row>
    <row r="144" spans="1:8" ht="19.5" customHeight="1">
      <c r="A144" s="99" t="s">
        <v>176</v>
      </c>
      <c r="B144" s="104">
        <v>0</v>
      </c>
      <c r="C144" s="10">
        <v>2962</v>
      </c>
      <c r="D144" s="175">
        <f t="shared" si="41"/>
        <v>2962</v>
      </c>
      <c r="E144" s="8">
        <v>0</v>
      </c>
      <c r="F144" s="188">
        <v>71110</v>
      </c>
      <c r="G144" s="10">
        <f t="shared" si="42"/>
        <v>71110</v>
      </c>
      <c r="H144" s="122">
        <v>11300</v>
      </c>
    </row>
    <row r="145" spans="1:8" ht="19.5" customHeight="1">
      <c r="A145" s="99" t="s">
        <v>177</v>
      </c>
      <c r="B145" s="104">
        <v>0</v>
      </c>
      <c r="C145" s="10">
        <v>7</v>
      </c>
      <c r="D145" s="175">
        <f t="shared" si="41"/>
        <v>7</v>
      </c>
      <c r="E145" s="8">
        <v>0</v>
      </c>
      <c r="F145" s="188">
        <v>100</v>
      </c>
      <c r="G145" s="10">
        <f t="shared" si="42"/>
        <v>100</v>
      </c>
      <c r="H145" s="122">
        <v>15</v>
      </c>
    </row>
    <row r="146" spans="1:8" ht="19.5" customHeight="1">
      <c r="A146" s="99" t="s">
        <v>178</v>
      </c>
      <c r="B146" s="104">
        <v>0</v>
      </c>
      <c r="C146" s="10">
        <v>290</v>
      </c>
      <c r="D146" s="175">
        <f t="shared" si="41"/>
        <v>290</v>
      </c>
      <c r="E146" s="8">
        <v>0</v>
      </c>
      <c r="F146" s="188">
        <v>4587</v>
      </c>
      <c r="G146" s="10">
        <f t="shared" si="42"/>
        <v>4587</v>
      </c>
      <c r="H146" s="122">
        <v>705</v>
      </c>
    </row>
    <row r="147" spans="1:8" ht="19.5" customHeight="1">
      <c r="A147" s="99" t="s">
        <v>180</v>
      </c>
      <c r="B147" s="104">
        <v>0</v>
      </c>
      <c r="C147" s="10">
        <v>2675</v>
      </c>
      <c r="D147" s="175">
        <f t="shared" si="41"/>
        <v>2675</v>
      </c>
      <c r="E147" s="8">
        <v>0</v>
      </c>
      <c r="F147" s="188">
        <v>93425</v>
      </c>
      <c r="G147" s="10">
        <f t="shared" si="42"/>
        <v>93425</v>
      </c>
      <c r="H147" s="122">
        <v>15314</v>
      </c>
    </row>
    <row r="148" spans="1:8" ht="19.5" customHeight="1">
      <c r="A148" s="99" t="s">
        <v>181</v>
      </c>
      <c r="B148" s="104">
        <v>437</v>
      </c>
      <c r="C148" s="10">
        <v>202</v>
      </c>
      <c r="D148" s="175">
        <f t="shared" si="41"/>
        <v>639</v>
      </c>
      <c r="E148" s="8">
        <v>3870</v>
      </c>
      <c r="F148" s="188">
        <v>2561</v>
      </c>
      <c r="G148" s="10">
        <f t="shared" si="42"/>
        <v>6431</v>
      </c>
      <c r="H148" s="122">
        <v>1143</v>
      </c>
    </row>
    <row r="149" spans="1:8" ht="19.5" customHeight="1">
      <c r="A149" s="99" t="s">
        <v>182</v>
      </c>
      <c r="B149" s="104">
        <v>555</v>
      </c>
      <c r="C149" s="10">
        <v>425</v>
      </c>
      <c r="D149" s="175">
        <f t="shared" si="41"/>
        <v>980</v>
      </c>
      <c r="E149" s="8">
        <v>5907</v>
      </c>
      <c r="F149" s="188">
        <v>5207</v>
      </c>
      <c r="G149" s="10">
        <f t="shared" si="42"/>
        <v>11114</v>
      </c>
      <c r="H149" s="122">
        <v>1893</v>
      </c>
    </row>
    <row r="150" spans="1:8" ht="19.5" customHeight="1">
      <c r="A150" s="99" t="s">
        <v>183</v>
      </c>
      <c r="B150" s="104">
        <v>114</v>
      </c>
      <c r="C150" s="10">
        <v>117</v>
      </c>
      <c r="D150" s="175">
        <f t="shared" si="41"/>
        <v>231</v>
      </c>
      <c r="E150" s="8">
        <v>1127</v>
      </c>
      <c r="F150" s="188">
        <v>1334</v>
      </c>
      <c r="G150" s="10">
        <f t="shared" si="42"/>
        <v>2461</v>
      </c>
      <c r="H150" s="122">
        <v>428</v>
      </c>
    </row>
    <row r="151" spans="1:8" ht="19.5" customHeight="1">
      <c r="A151" s="99" t="s">
        <v>184</v>
      </c>
      <c r="B151" s="104">
        <v>747</v>
      </c>
      <c r="C151" s="10">
        <v>2015</v>
      </c>
      <c r="D151" s="175">
        <f t="shared" ref="D151:D152" si="43">B151+C151</f>
        <v>2762</v>
      </c>
      <c r="E151" s="8">
        <v>9664</v>
      </c>
      <c r="F151" s="188">
        <v>29412</v>
      </c>
      <c r="G151" s="10">
        <f t="shared" si="42"/>
        <v>39076</v>
      </c>
      <c r="H151" s="122">
        <v>6308</v>
      </c>
    </row>
    <row r="152" spans="1:8" ht="19.5" customHeight="1">
      <c r="A152" s="99" t="s">
        <v>185</v>
      </c>
      <c r="B152" s="104">
        <v>73</v>
      </c>
      <c r="C152" s="10">
        <v>226</v>
      </c>
      <c r="D152" s="175">
        <f t="shared" si="43"/>
        <v>299</v>
      </c>
      <c r="E152" s="8">
        <v>789</v>
      </c>
      <c r="F152" s="188">
        <v>3860</v>
      </c>
      <c r="G152" s="10">
        <f t="shared" si="42"/>
        <v>4649</v>
      </c>
      <c r="H152" s="122">
        <v>770</v>
      </c>
    </row>
    <row r="153" spans="1:8" ht="19.5" customHeight="1">
      <c r="A153" s="100" t="s">
        <v>8</v>
      </c>
      <c r="B153" s="103">
        <f t="shared" ref="B153:H153" si="44">B154+B160+B164</f>
        <v>3270</v>
      </c>
      <c r="C153" s="95">
        <f t="shared" si="44"/>
        <v>14461</v>
      </c>
      <c r="D153" s="110">
        <f t="shared" si="44"/>
        <v>17731</v>
      </c>
      <c r="E153" s="91">
        <f t="shared" si="44"/>
        <v>67950</v>
      </c>
      <c r="F153" s="111">
        <f t="shared" si="44"/>
        <v>326229</v>
      </c>
      <c r="G153" s="95">
        <f t="shared" si="44"/>
        <v>394179</v>
      </c>
      <c r="H153" s="121">
        <f t="shared" si="44"/>
        <v>65528</v>
      </c>
    </row>
    <row r="154" spans="1:8" ht="19.5" customHeight="1">
      <c r="A154" s="169" t="s">
        <v>186</v>
      </c>
      <c r="B154" s="170">
        <f t="shared" ref="B154:H154" si="45">SUM(B155:B159)</f>
        <v>2865</v>
      </c>
      <c r="C154" s="174">
        <f t="shared" si="45"/>
        <v>11068</v>
      </c>
      <c r="D154" s="172">
        <f t="shared" si="45"/>
        <v>13933</v>
      </c>
      <c r="E154" s="171">
        <f t="shared" si="45"/>
        <v>64399</v>
      </c>
      <c r="F154" s="173">
        <f t="shared" si="45"/>
        <v>267921</v>
      </c>
      <c r="G154" s="174">
        <f t="shared" si="45"/>
        <v>332320</v>
      </c>
      <c r="H154" s="181">
        <f t="shared" si="45"/>
        <v>55168</v>
      </c>
    </row>
    <row r="155" spans="1:8" ht="19.5" customHeight="1">
      <c r="A155" s="99" t="s">
        <v>187</v>
      </c>
      <c r="B155" s="104">
        <v>1</v>
      </c>
      <c r="C155" s="10">
        <v>3916</v>
      </c>
      <c r="D155" s="175">
        <f>B155+C155</f>
        <v>3917</v>
      </c>
      <c r="E155" s="8">
        <v>50</v>
      </c>
      <c r="F155" s="188">
        <v>117630</v>
      </c>
      <c r="G155" s="10">
        <f>E155+F155</f>
        <v>117680</v>
      </c>
      <c r="H155" s="122">
        <v>20346</v>
      </c>
    </row>
    <row r="156" spans="1:8" ht="19.5" customHeight="1">
      <c r="A156" s="99" t="s">
        <v>188</v>
      </c>
      <c r="B156" s="104">
        <v>183</v>
      </c>
      <c r="C156" s="10">
        <v>737</v>
      </c>
      <c r="D156" s="175">
        <f>B156+C156</f>
        <v>920</v>
      </c>
      <c r="E156" s="8">
        <v>11258</v>
      </c>
      <c r="F156" s="188">
        <v>14084</v>
      </c>
      <c r="G156" s="10">
        <f>E156+F156</f>
        <v>25342</v>
      </c>
      <c r="H156" s="122">
        <v>3330</v>
      </c>
    </row>
    <row r="157" spans="1:8" ht="19.5" customHeight="1">
      <c r="A157" s="99" t="s">
        <v>189</v>
      </c>
      <c r="B157" s="104">
        <v>362</v>
      </c>
      <c r="C157" s="10">
        <v>2779</v>
      </c>
      <c r="D157" s="175">
        <f>B157+C157</f>
        <v>3141</v>
      </c>
      <c r="E157" s="8">
        <v>15291</v>
      </c>
      <c r="F157" s="188">
        <v>62714</v>
      </c>
      <c r="G157" s="10">
        <f>E157+F157</f>
        <v>78005</v>
      </c>
      <c r="H157" s="122">
        <v>12317</v>
      </c>
    </row>
    <row r="158" spans="1:8" ht="19.5" customHeight="1">
      <c r="A158" s="99" t="s">
        <v>190</v>
      </c>
      <c r="B158" s="104">
        <v>585</v>
      </c>
      <c r="C158" s="10">
        <v>996</v>
      </c>
      <c r="D158" s="175">
        <f>B158+C158</f>
        <v>1581</v>
      </c>
      <c r="E158" s="8">
        <v>13511</v>
      </c>
      <c r="F158" s="188">
        <v>17414</v>
      </c>
      <c r="G158" s="10">
        <f>E158+F158</f>
        <v>30925</v>
      </c>
      <c r="H158" s="122">
        <v>5409</v>
      </c>
    </row>
    <row r="159" spans="1:8" ht="19.5" customHeight="1">
      <c r="A159" s="99" t="s">
        <v>191</v>
      </c>
      <c r="B159" s="104">
        <v>1734</v>
      </c>
      <c r="C159" s="10">
        <v>2640</v>
      </c>
      <c r="D159" s="175">
        <f>B159+C159</f>
        <v>4374</v>
      </c>
      <c r="E159" s="8">
        <v>24289</v>
      </c>
      <c r="F159" s="188">
        <v>56079</v>
      </c>
      <c r="G159" s="10">
        <f>E159+F159</f>
        <v>80368</v>
      </c>
      <c r="H159" s="122">
        <v>13766</v>
      </c>
    </row>
    <row r="160" spans="1:8" ht="19.5" customHeight="1">
      <c r="A160" s="169" t="s">
        <v>192</v>
      </c>
      <c r="B160" s="170">
        <f t="shared" ref="B160:H160" si="46">SUM(B161:B163)</f>
        <v>13</v>
      </c>
      <c r="C160" s="174">
        <f t="shared" si="46"/>
        <v>1729</v>
      </c>
      <c r="D160" s="172">
        <f t="shared" si="46"/>
        <v>1742</v>
      </c>
      <c r="E160" s="171">
        <f t="shared" si="46"/>
        <v>164</v>
      </c>
      <c r="F160" s="173">
        <f t="shared" si="46"/>
        <v>30565</v>
      </c>
      <c r="G160" s="174">
        <f t="shared" si="46"/>
        <v>30729</v>
      </c>
      <c r="H160" s="181">
        <f t="shared" si="46"/>
        <v>4985</v>
      </c>
    </row>
    <row r="161" spans="1:8" ht="19.5" customHeight="1">
      <c r="A161" s="99" t="s">
        <v>193</v>
      </c>
      <c r="B161" s="104">
        <v>7</v>
      </c>
      <c r="C161" s="10">
        <v>62</v>
      </c>
      <c r="D161" s="175">
        <f>B161+C161</f>
        <v>69</v>
      </c>
      <c r="E161" s="8">
        <v>85</v>
      </c>
      <c r="F161" s="188">
        <v>866</v>
      </c>
      <c r="G161" s="10">
        <f>E161+F161</f>
        <v>951</v>
      </c>
      <c r="H161" s="122">
        <v>156</v>
      </c>
    </row>
    <row r="162" spans="1:8" ht="19.5" customHeight="1">
      <c r="A162" s="99" t="s">
        <v>195</v>
      </c>
      <c r="B162" s="104">
        <v>6</v>
      </c>
      <c r="C162" s="10">
        <v>1209</v>
      </c>
      <c r="D162" s="175">
        <f>B162+C162</f>
        <v>1215</v>
      </c>
      <c r="E162" s="8">
        <v>79</v>
      </c>
      <c r="F162" s="188">
        <v>18733</v>
      </c>
      <c r="G162" s="10">
        <f>E162+F162</f>
        <v>18812</v>
      </c>
      <c r="H162" s="122">
        <v>3010</v>
      </c>
    </row>
    <row r="163" spans="1:8" ht="19.5" customHeight="1">
      <c r="A163" s="99" t="s">
        <v>196</v>
      </c>
      <c r="B163" s="104">
        <v>0</v>
      </c>
      <c r="C163" s="10">
        <v>458</v>
      </c>
      <c r="D163" s="175">
        <f>B163+C163</f>
        <v>458</v>
      </c>
      <c r="E163" s="8">
        <v>0</v>
      </c>
      <c r="F163" s="188">
        <v>10966</v>
      </c>
      <c r="G163" s="10">
        <f>E163+F163</f>
        <v>10966</v>
      </c>
      <c r="H163" s="122">
        <v>1819</v>
      </c>
    </row>
    <row r="164" spans="1:8" ht="19.5" customHeight="1">
      <c r="A164" s="169" t="s">
        <v>197</v>
      </c>
      <c r="B164" s="170">
        <f t="shared" ref="B164:H164" si="47">SUM(B165:B167)</f>
        <v>392</v>
      </c>
      <c r="C164" s="174">
        <f t="shared" si="47"/>
        <v>1664</v>
      </c>
      <c r="D164" s="172">
        <f t="shared" si="47"/>
        <v>2056</v>
      </c>
      <c r="E164" s="171">
        <f t="shared" si="47"/>
        <v>3387</v>
      </c>
      <c r="F164" s="173">
        <f t="shared" si="47"/>
        <v>27743</v>
      </c>
      <c r="G164" s="174">
        <f t="shared" si="47"/>
        <v>31130</v>
      </c>
      <c r="H164" s="181">
        <f t="shared" si="47"/>
        <v>5375</v>
      </c>
    </row>
    <row r="165" spans="1:8" ht="19.5" customHeight="1">
      <c r="A165" s="99" t="s">
        <v>198</v>
      </c>
      <c r="B165" s="104">
        <v>135</v>
      </c>
      <c r="C165" s="10">
        <v>223</v>
      </c>
      <c r="D165" s="175">
        <f>B165+C165</f>
        <v>358</v>
      </c>
      <c r="E165" s="8">
        <v>1360</v>
      </c>
      <c r="F165" s="188">
        <v>3779</v>
      </c>
      <c r="G165" s="10">
        <f>E165+F165</f>
        <v>5139</v>
      </c>
      <c r="H165" s="122">
        <v>857</v>
      </c>
    </row>
    <row r="166" spans="1:8" ht="19.5" customHeight="1">
      <c r="A166" s="99" t="s">
        <v>199</v>
      </c>
      <c r="B166" s="104">
        <v>257</v>
      </c>
      <c r="C166" s="10">
        <v>576</v>
      </c>
      <c r="D166" s="175">
        <f>B166+C166</f>
        <v>833</v>
      </c>
      <c r="E166" s="8">
        <v>2027</v>
      </c>
      <c r="F166" s="188">
        <v>5899</v>
      </c>
      <c r="G166" s="10">
        <f>E166+F166</f>
        <v>7926</v>
      </c>
      <c r="H166" s="122">
        <v>1396</v>
      </c>
    </row>
    <row r="167" spans="1:8" ht="19.5" customHeight="1">
      <c r="A167" s="99" t="s">
        <v>200</v>
      </c>
      <c r="B167" s="104">
        <v>0</v>
      </c>
      <c r="C167" s="10">
        <v>865</v>
      </c>
      <c r="D167" s="175">
        <f>B167+C167</f>
        <v>865</v>
      </c>
      <c r="E167" s="8">
        <v>0</v>
      </c>
      <c r="F167" s="188">
        <v>18065</v>
      </c>
      <c r="G167" s="10">
        <f>E167+F167</f>
        <v>18065</v>
      </c>
      <c r="H167" s="122">
        <v>3122</v>
      </c>
    </row>
    <row r="168" spans="1:8" ht="19.5" customHeight="1">
      <c r="A168" s="100" t="s">
        <v>9</v>
      </c>
      <c r="B168" s="103">
        <f t="shared" ref="B168:H168" si="48">B169+B174+B178+B180</f>
        <v>1281</v>
      </c>
      <c r="C168" s="95">
        <f t="shared" si="48"/>
        <v>7914</v>
      </c>
      <c r="D168" s="110">
        <f t="shared" si="48"/>
        <v>9195</v>
      </c>
      <c r="E168" s="91">
        <f t="shared" si="48"/>
        <v>15727</v>
      </c>
      <c r="F168" s="111">
        <f t="shared" si="48"/>
        <v>187086</v>
      </c>
      <c r="G168" s="95">
        <f t="shared" si="48"/>
        <v>202813</v>
      </c>
      <c r="H168" s="121">
        <f t="shared" si="48"/>
        <v>30508</v>
      </c>
    </row>
    <row r="169" spans="1:8" ht="19.5" customHeight="1">
      <c r="A169" s="169" t="s">
        <v>201</v>
      </c>
      <c r="B169" s="170">
        <f t="shared" ref="B169:H169" si="49">SUM(B170:B173)</f>
        <v>548</v>
      </c>
      <c r="C169" s="174">
        <f t="shared" si="49"/>
        <v>492</v>
      </c>
      <c r="D169" s="172">
        <f t="shared" si="49"/>
        <v>1040</v>
      </c>
      <c r="E169" s="171">
        <f t="shared" si="49"/>
        <v>6013</v>
      </c>
      <c r="F169" s="173">
        <f t="shared" si="49"/>
        <v>6774</v>
      </c>
      <c r="G169" s="174">
        <f t="shared" si="49"/>
        <v>12787</v>
      </c>
      <c r="H169" s="181">
        <f t="shared" si="49"/>
        <v>2080</v>
      </c>
    </row>
    <row r="170" spans="1:8" ht="19.5" customHeight="1">
      <c r="A170" s="99" t="s">
        <v>202</v>
      </c>
      <c r="B170" s="104">
        <v>173</v>
      </c>
      <c r="C170" s="10">
        <v>303</v>
      </c>
      <c r="D170" s="175">
        <f>B170+C170</f>
        <v>476</v>
      </c>
      <c r="E170" s="8">
        <v>1817</v>
      </c>
      <c r="F170" s="188">
        <v>3957</v>
      </c>
      <c r="G170" s="10">
        <f>E170+F170</f>
        <v>5774</v>
      </c>
      <c r="H170" s="122">
        <v>899</v>
      </c>
    </row>
    <row r="171" spans="1:8" ht="19.5" customHeight="1">
      <c r="A171" s="99" t="s">
        <v>203</v>
      </c>
      <c r="B171" s="104">
        <v>119</v>
      </c>
      <c r="C171" s="10">
        <v>92</v>
      </c>
      <c r="D171" s="175">
        <f>B171+C171</f>
        <v>211</v>
      </c>
      <c r="E171" s="8">
        <v>1593</v>
      </c>
      <c r="F171" s="188">
        <v>1616</v>
      </c>
      <c r="G171" s="10">
        <f>E171+F171</f>
        <v>3209</v>
      </c>
      <c r="H171" s="122">
        <v>494</v>
      </c>
    </row>
    <row r="172" spans="1:8" ht="19.5" customHeight="1">
      <c r="A172" s="99" t="s">
        <v>204</v>
      </c>
      <c r="B172" s="104">
        <v>256</v>
      </c>
      <c r="C172" s="10">
        <v>69</v>
      </c>
      <c r="D172" s="175">
        <f>B172+C172</f>
        <v>325</v>
      </c>
      <c r="E172" s="8">
        <v>2603</v>
      </c>
      <c r="F172" s="188">
        <v>1028</v>
      </c>
      <c r="G172" s="10">
        <f>E172+F172</f>
        <v>3631</v>
      </c>
      <c r="H172" s="122">
        <v>662</v>
      </c>
    </row>
    <row r="173" spans="1:8" ht="19.5" customHeight="1">
      <c r="A173" s="99" t="s">
        <v>205</v>
      </c>
      <c r="B173" s="104">
        <v>0</v>
      </c>
      <c r="C173" s="10">
        <v>28</v>
      </c>
      <c r="D173" s="175">
        <f>B173+C173</f>
        <v>28</v>
      </c>
      <c r="E173" s="8">
        <v>0</v>
      </c>
      <c r="F173" s="188">
        <v>173</v>
      </c>
      <c r="G173" s="10">
        <f>E173+F173</f>
        <v>173</v>
      </c>
      <c r="H173" s="122">
        <v>25</v>
      </c>
    </row>
    <row r="174" spans="1:8" ht="19.5" customHeight="1">
      <c r="A174" s="169" t="s">
        <v>206</v>
      </c>
      <c r="B174" s="170">
        <f t="shared" ref="B174:H174" si="50">SUM(B175:B177)</f>
        <v>1</v>
      </c>
      <c r="C174" s="174">
        <f t="shared" si="50"/>
        <v>184</v>
      </c>
      <c r="D174" s="172">
        <f t="shared" si="50"/>
        <v>185</v>
      </c>
      <c r="E174" s="171">
        <f t="shared" si="50"/>
        <v>0</v>
      </c>
      <c r="F174" s="173">
        <f t="shared" si="50"/>
        <v>4403</v>
      </c>
      <c r="G174" s="174">
        <f t="shared" si="50"/>
        <v>4403</v>
      </c>
      <c r="H174" s="181">
        <f t="shared" si="50"/>
        <v>673</v>
      </c>
    </row>
    <row r="175" spans="1:8" ht="19.5" customHeight="1">
      <c r="A175" s="99" t="s">
        <v>207</v>
      </c>
      <c r="B175" s="104">
        <v>0</v>
      </c>
      <c r="C175" s="10">
        <v>76</v>
      </c>
      <c r="D175" s="175">
        <f>B175+C175</f>
        <v>76</v>
      </c>
      <c r="E175" s="8">
        <v>0</v>
      </c>
      <c r="F175" s="188">
        <v>2506</v>
      </c>
      <c r="G175" s="10">
        <f>E175+F175</f>
        <v>2506</v>
      </c>
      <c r="H175" s="122">
        <v>373</v>
      </c>
    </row>
    <row r="176" spans="1:8" ht="19.5" customHeight="1">
      <c r="A176" s="99" t="s">
        <v>777</v>
      </c>
      <c r="B176" s="104">
        <v>1</v>
      </c>
      <c r="C176" s="10">
        <v>48</v>
      </c>
      <c r="D176" s="175">
        <f t="shared" ref="D176" si="51">B176+C176</f>
        <v>49</v>
      </c>
      <c r="E176" s="8">
        <v>0</v>
      </c>
      <c r="F176" s="188">
        <v>1140</v>
      </c>
      <c r="G176" s="10">
        <f t="shared" ref="G176" si="52">E176+F176</f>
        <v>1140</v>
      </c>
      <c r="H176" s="122">
        <v>184</v>
      </c>
    </row>
    <row r="177" spans="1:8" ht="19.5" customHeight="1">
      <c r="A177" s="99" t="s">
        <v>210</v>
      </c>
      <c r="B177" s="104">
        <v>0</v>
      </c>
      <c r="C177" s="10">
        <v>60</v>
      </c>
      <c r="D177" s="175">
        <f>B177+C177</f>
        <v>60</v>
      </c>
      <c r="E177" s="8">
        <v>0</v>
      </c>
      <c r="F177" s="188">
        <v>757</v>
      </c>
      <c r="G177" s="10">
        <f>E177+F177</f>
        <v>757</v>
      </c>
      <c r="H177" s="122">
        <v>116</v>
      </c>
    </row>
    <row r="178" spans="1:8" ht="19.5" customHeight="1">
      <c r="A178" s="169" t="s">
        <v>211</v>
      </c>
      <c r="B178" s="170">
        <f t="shared" ref="B178:H178" si="53">B179</f>
        <v>166</v>
      </c>
      <c r="C178" s="174">
        <f t="shared" si="53"/>
        <v>3129</v>
      </c>
      <c r="D178" s="172">
        <f t="shared" si="53"/>
        <v>3295</v>
      </c>
      <c r="E178" s="171">
        <f t="shared" si="53"/>
        <v>2212</v>
      </c>
      <c r="F178" s="173">
        <f t="shared" si="53"/>
        <v>77065</v>
      </c>
      <c r="G178" s="174">
        <f t="shared" si="53"/>
        <v>79277</v>
      </c>
      <c r="H178" s="181">
        <f t="shared" si="53"/>
        <v>12102</v>
      </c>
    </row>
    <row r="179" spans="1:8" ht="19.5" customHeight="1">
      <c r="A179" s="99" t="s">
        <v>212</v>
      </c>
      <c r="B179" s="104">
        <v>166</v>
      </c>
      <c r="C179" s="10">
        <v>3129</v>
      </c>
      <c r="D179" s="175">
        <f>B179+C179</f>
        <v>3295</v>
      </c>
      <c r="E179" s="8">
        <v>2212</v>
      </c>
      <c r="F179" s="188">
        <v>77065</v>
      </c>
      <c r="G179" s="10">
        <f>E179+F179</f>
        <v>79277</v>
      </c>
      <c r="H179" s="122">
        <v>12102</v>
      </c>
    </row>
    <row r="180" spans="1:8" ht="19.5" customHeight="1">
      <c r="A180" s="169" t="s">
        <v>213</v>
      </c>
      <c r="B180" s="170">
        <f t="shared" ref="B180:H180" si="54">SUM(B181:B186)</f>
        <v>566</v>
      </c>
      <c r="C180" s="174">
        <f t="shared" si="54"/>
        <v>4109</v>
      </c>
      <c r="D180" s="172">
        <f t="shared" si="54"/>
        <v>4675</v>
      </c>
      <c r="E180" s="171">
        <f t="shared" si="54"/>
        <v>7502</v>
      </c>
      <c r="F180" s="173">
        <f t="shared" si="54"/>
        <v>98844</v>
      </c>
      <c r="G180" s="174">
        <f t="shared" si="54"/>
        <v>106346</v>
      </c>
      <c r="H180" s="181">
        <f t="shared" si="54"/>
        <v>15653</v>
      </c>
    </row>
    <row r="181" spans="1:8" ht="19.5" customHeight="1">
      <c r="A181" s="99" t="s">
        <v>214</v>
      </c>
      <c r="B181" s="104">
        <v>5</v>
      </c>
      <c r="C181" s="10">
        <v>279</v>
      </c>
      <c r="D181" s="175">
        <f t="shared" ref="D181:D186" si="55">B181+C181</f>
        <v>284</v>
      </c>
      <c r="E181" s="8">
        <v>218</v>
      </c>
      <c r="F181" s="188">
        <v>4230</v>
      </c>
      <c r="G181" s="10">
        <f t="shared" ref="G181:G186" si="56">E181+F181</f>
        <v>4448</v>
      </c>
      <c r="H181" s="122">
        <v>687</v>
      </c>
    </row>
    <row r="182" spans="1:8" ht="19.5" customHeight="1">
      <c r="A182" s="99" t="s">
        <v>215</v>
      </c>
      <c r="B182" s="104">
        <v>0</v>
      </c>
      <c r="C182" s="10">
        <v>1389</v>
      </c>
      <c r="D182" s="175">
        <f t="shared" si="55"/>
        <v>1389</v>
      </c>
      <c r="E182" s="8">
        <v>0</v>
      </c>
      <c r="F182" s="188">
        <v>55546</v>
      </c>
      <c r="G182" s="10">
        <f t="shared" si="56"/>
        <v>55546</v>
      </c>
      <c r="H182" s="122">
        <v>7424</v>
      </c>
    </row>
    <row r="183" spans="1:8" ht="19.5" customHeight="1">
      <c r="A183" s="99" t="s">
        <v>216</v>
      </c>
      <c r="B183" s="104">
        <v>350</v>
      </c>
      <c r="C183" s="10">
        <v>733</v>
      </c>
      <c r="D183" s="175">
        <f t="shared" si="55"/>
        <v>1083</v>
      </c>
      <c r="E183" s="8">
        <v>4692</v>
      </c>
      <c r="F183" s="188">
        <v>10201</v>
      </c>
      <c r="G183" s="10">
        <f t="shared" si="56"/>
        <v>14893</v>
      </c>
      <c r="H183" s="122">
        <v>2434</v>
      </c>
    </row>
    <row r="184" spans="1:8" ht="19.5" customHeight="1">
      <c r="A184" s="99" t="s">
        <v>217</v>
      </c>
      <c r="B184" s="104">
        <v>140</v>
      </c>
      <c r="C184" s="10">
        <v>426</v>
      </c>
      <c r="D184" s="175">
        <f t="shared" si="55"/>
        <v>566</v>
      </c>
      <c r="E184" s="8">
        <v>2153</v>
      </c>
      <c r="F184" s="188">
        <v>8321</v>
      </c>
      <c r="G184" s="10">
        <f t="shared" si="56"/>
        <v>10474</v>
      </c>
      <c r="H184" s="122">
        <v>1928</v>
      </c>
    </row>
    <row r="185" spans="1:8" ht="19.5" customHeight="1">
      <c r="A185" s="99" t="s">
        <v>218</v>
      </c>
      <c r="B185" s="104">
        <v>8</v>
      </c>
      <c r="C185" s="10">
        <v>803</v>
      </c>
      <c r="D185" s="175">
        <f t="shared" si="55"/>
        <v>811</v>
      </c>
      <c r="E185" s="8">
        <v>112</v>
      </c>
      <c r="F185" s="188">
        <v>11410</v>
      </c>
      <c r="G185" s="10">
        <f t="shared" si="56"/>
        <v>11522</v>
      </c>
      <c r="H185" s="122">
        <v>1742</v>
      </c>
    </row>
    <row r="186" spans="1:8" ht="19.5" customHeight="1">
      <c r="A186" s="99" t="s">
        <v>219</v>
      </c>
      <c r="B186" s="104">
        <v>63</v>
      </c>
      <c r="C186" s="10">
        <v>479</v>
      </c>
      <c r="D186" s="175">
        <f t="shared" si="55"/>
        <v>542</v>
      </c>
      <c r="E186" s="8">
        <v>327</v>
      </c>
      <c r="F186" s="188">
        <v>9136</v>
      </c>
      <c r="G186" s="10">
        <f t="shared" si="56"/>
        <v>9463</v>
      </c>
      <c r="H186" s="122">
        <v>1438</v>
      </c>
    </row>
    <row r="187" spans="1:8" ht="19.5" customHeight="1">
      <c r="A187" s="100" t="s">
        <v>10</v>
      </c>
      <c r="B187" s="103">
        <f t="shared" ref="B187:H187" si="57">B188+B195+B203</f>
        <v>4761</v>
      </c>
      <c r="C187" s="95">
        <f t="shared" si="57"/>
        <v>8665</v>
      </c>
      <c r="D187" s="110">
        <f t="shared" si="57"/>
        <v>13426</v>
      </c>
      <c r="E187" s="91">
        <f t="shared" si="57"/>
        <v>47072</v>
      </c>
      <c r="F187" s="111">
        <f t="shared" si="57"/>
        <v>143981</v>
      </c>
      <c r="G187" s="95">
        <f t="shared" si="57"/>
        <v>191053</v>
      </c>
      <c r="H187" s="121">
        <f t="shared" si="57"/>
        <v>32541</v>
      </c>
    </row>
    <row r="188" spans="1:8" ht="19.5" customHeight="1">
      <c r="A188" s="169" t="s">
        <v>220</v>
      </c>
      <c r="B188" s="170">
        <f t="shared" ref="B188:H188" si="58">SUM(B189:B194)</f>
        <v>0</v>
      </c>
      <c r="C188" s="174">
        <f t="shared" si="58"/>
        <v>3250</v>
      </c>
      <c r="D188" s="172">
        <f t="shared" si="58"/>
        <v>3250</v>
      </c>
      <c r="E188" s="171">
        <f t="shared" si="58"/>
        <v>0</v>
      </c>
      <c r="F188" s="173">
        <f t="shared" si="58"/>
        <v>70122</v>
      </c>
      <c r="G188" s="174">
        <f t="shared" si="58"/>
        <v>70122</v>
      </c>
      <c r="H188" s="181">
        <f t="shared" si="58"/>
        <v>12324</v>
      </c>
    </row>
    <row r="189" spans="1:8" ht="19.5" customHeight="1">
      <c r="A189" s="99" t="s">
        <v>221</v>
      </c>
      <c r="B189" s="104">
        <v>0</v>
      </c>
      <c r="C189" s="10">
        <v>258</v>
      </c>
      <c r="D189" s="175">
        <f t="shared" ref="D189:D194" si="59">B189+C189</f>
        <v>258</v>
      </c>
      <c r="E189" s="8">
        <v>0</v>
      </c>
      <c r="F189" s="188">
        <v>9002</v>
      </c>
      <c r="G189" s="10">
        <f t="shared" ref="G189:G194" si="60">E189+F189</f>
        <v>9002</v>
      </c>
      <c r="H189" s="122">
        <v>1737</v>
      </c>
    </row>
    <row r="190" spans="1:8" ht="19.5" customHeight="1">
      <c r="A190" s="99" t="s">
        <v>222</v>
      </c>
      <c r="B190" s="104">
        <v>0</v>
      </c>
      <c r="C190" s="10">
        <v>154</v>
      </c>
      <c r="D190" s="175">
        <f t="shared" si="59"/>
        <v>154</v>
      </c>
      <c r="E190" s="8">
        <v>0</v>
      </c>
      <c r="F190" s="188">
        <v>4079</v>
      </c>
      <c r="G190" s="10">
        <f t="shared" si="60"/>
        <v>4079</v>
      </c>
      <c r="H190" s="122">
        <v>779</v>
      </c>
    </row>
    <row r="191" spans="1:8" ht="19.5" customHeight="1">
      <c r="A191" s="99" t="s">
        <v>223</v>
      </c>
      <c r="B191" s="104">
        <v>0</v>
      </c>
      <c r="C191" s="10">
        <v>510</v>
      </c>
      <c r="D191" s="175">
        <f t="shared" si="59"/>
        <v>510</v>
      </c>
      <c r="E191" s="8">
        <v>0</v>
      </c>
      <c r="F191" s="188">
        <v>13715</v>
      </c>
      <c r="G191" s="10">
        <f t="shared" si="60"/>
        <v>13715</v>
      </c>
      <c r="H191" s="122">
        <v>3150</v>
      </c>
    </row>
    <row r="192" spans="1:8" ht="19.5" customHeight="1">
      <c r="A192" s="99" t="s">
        <v>224</v>
      </c>
      <c r="B192" s="104">
        <v>0</v>
      </c>
      <c r="C192" s="10">
        <v>1395</v>
      </c>
      <c r="D192" s="175">
        <f t="shared" si="59"/>
        <v>1395</v>
      </c>
      <c r="E192" s="8">
        <v>0</v>
      </c>
      <c r="F192" s="188">
        <v>24468</v>
      </c>
      <c r="G192" s="10">
        <f t="shared" si="60"/>
        <v>24468</v>
      </c>
      <c r="H192" s="122">
        <v>3635</v>
      </c>
    </row>
    <row r="193" spans="1:8" ht="19.5" customHeight="1">
      <c r="A193" s="99" t="s">
        <v>225</v>
      </c>
      <c r="B193" s="104">
        <v>0</v>
      </c>
      <c r="C193" s="10">
        <v>256</v>
      </c>
      <c r="D193" s="175">
        <f t="shared" si="59"/>
        <v>256</v>
      </c>
      <c r="E193" s="8">
        <v>0</v>
      </c>
      <c r="F193" s="188">
        <v>4656</v>
      </c>
      <c r="G193" s="10">
        <f t="shared" si="60"/>
        <v>4656</v>
      </c>
      <c r="H193" s="122">
        <v>720</v>
      </c>
    </row>
    <row r="194" spans="1:8" ht="19.5" customHeight="1">
      <c r="A194" s="99" t="s">
        <v>226</v>
      </c>
      <c r="B194" s="104">
        <v>0</v>
      </c>
      <c r="C194" s="10">
        <v>677</v>
      </c>
      <c r="D194" s="175">
        <f t="shared" si="59"/>
        <v>677</v>
      </c>
      <c r="E194" s="8">
        <v>0</v>
      </c>
      <c r="F194" s="188">
        <v>14202</v>
      </c>
      <c r="G194" s="10">
        <f t="shared" si="60"/>
        <v>14202</v>
      </c>
      <c r="H194" s="122">
        <v>2303</v>
      </c>
    </row>
    <row r="195" spans="1:8" ht="19.5" customHeight="1">
      <c r="A195" s="169" t="s">
        <v>227</v>
      </c>
      <c r="B195" s="170">
        <f t="shared" ref="B195:H195" si="61">SUM(B196:B202)</f>
        <v>289</v>
      </c>
      <c r="C195" s="174">
        <f t="shared" si="61"/>
        <v>298</v>
      </c>
      <c r="D195" s="172">
        <f t="shared" si="61"/>
        <v>587</v>
      </c>
      <c r="E195" s="171">
        <f t="shared" si="61"/>
        <v>2849</v>
      </c>
      <c r="F195" s="173">
        <f t="shared" si="61"/>
        <v>4521</v>
      </c>
      <c r="G195" s="174">
        <f t="shared" si="61"/>
        <v>7370</v>
      </c>
      <c r="H195" s="181">
        <f t="shared" si="61"/>
        <v>1282</v>
      </c>
    </row>
    <row r="196" spans="1:8" ht="19.5" customHeight="1">
      <c r="A196" s="99" t="s">
        <v>228</v>
      </c>
      <c r="B196" s="104">
        <v>80</v>
      </c>
      <c r="C196" s="10">
        <v>132</v>
      </c>
      <c r="D196" s="175">
        <f>B196+C196</f>
        <v>212</v>
      </c>
      <c r="E196" s="8">
        <v>722</v>
      </c>
      <c r="F196" s="188">
        <v>2193</v>
      </c>
      <c r="G196" s="10">
        <f>E196+F196</f>
        <v>2915</v>
      </c>
      <c r="H196" s="122">
        <v>532</v>
      </c>
    </row>
    <row r="197" spans="1:8" ht="19.5" customHeight="1">
      <c r="A197" s="99" t="s">
        <v>229</v>
      </c>
      <c r="B197" s="104">
        <v>7</v>
      </c>
      <c r="C197" s="10">
        <v>41</v>
      </c>
      <c r="D197" s="175">
        <f t="shared" ref="D197:D202" si="62">B197+C197</f>
        <v>48</v>
      </c>
      <c r="E197" s="8">
        <v>55</v>
      </c>
      <c r="F197" s="188">
        <v>459</v>
      </c>
      <c r="G197" s="10">
        <f t="shared" ref="G197:G202" si="63">E197+F197</f>
        <v>514</v>
      </c>
      <c r="H197" s="122">
        <v>78</v>
      </c>
    </row>
    <row r="198" spans="1:8" ht="19.5" customHeight="1">
      <c r="A198" s="99" t="s">
        <v>231</v>
      </c>
      <c r="B198" s="104">
        <v>40</v>
      </c>
      <c r="C198" s="10">
        <v>11</v>
      </c>
      <c r="D198" s="175">
        <f t="shared" si="62"/>
        <v>51</v>
      </c>
      <c r="E198" s="8">
        <v>476</v>
      </c>
      <c r="F198" s="188">
        <v>128</v>
      </c>
      <c r="G198" s="10">
        <f t="shared" si="63"/>
        <v>604</v>
      </c>
      <c r="H198" s="122">
        <v>115</v>
      </c>
    </row>
    <row r="199" spans="1:8" ht="19.5" customHeight="1">
      <c r="A199" s="99" t="s">
        <v>232</v>
      </c>
      <c r="B199" s="104">
        <v>67</v>
      </c>
      <c r="C199" s="10">
        <v>77</v>
      </c>
      <c r="D199" s="175">
        <f t="shared" si="62"/>
        <v>144</v>
      </c>
      <c r="E199" s="8">
        <v>1070</v>
      </c>
      <c r="F199" s="188">
        <v>1409</v>
      </c>
      <c r="G199" s="10">
        <f t="shared" si="63"/>
        <v>2479</v>
      </c>
      <c r="H199" s="122">
        <v>412</v>
      </c>
    </row>
    <row r="200" spans="1:8" ht="19.5" customHeight="1">
      <c r="A200" s="99" t="s">
        <v>233</v>
      </c>
      <c r="B200" s="104">
        <v>17</v>
      </c>
      <c r="C200" s="10">
        <v>12</v>
      </c>
      <c r="D200" s="175">
        <f t="shared" si="62"/>
        <v>29</v>
      </c>
      <c r="E200" s="8">
        <v>48</v>
      </c>
      <c r="F200" s="188">
        <v>79</v>
      </c>
      <c r="G200" s="10">
        <f t="shared" si="63"/>
        <v>127</v>
      </c>
      <c r="H200" s="122">
        <v>23</v>
      </c>
    </row>
    <row r="201" spans="1:8" ht="19.5" customHeight="1">
      <c r="A201" s="99" t="s">
        <v>235</v>
      </c>
      <c r="B201" s="104">
        <v>10</v>
      </c>
      <c r="C201" s="10">
        <v>8</v>
      </c>
      <c r="D201" s="175">
        <f t="shared" si="62"/>
        <v>18</v>
      </c>
      <c r="E201" s="8">
        <v>141</v>
      </c>
      <c r="F201" s="188">
        <v>133</v>
      </c>
      <c r="G201" s="10">
        <f t="shared" si="63"/>
        <v>274</v>
      </c>
      <c r="H201" s="122">
        <v>49</v>
      </c>
    </row>
    <row r="202" spans="1:8" ht="19.5" customHeight="1">
      <c r="A202" s="99" t="s">
        <v>236</v>
      </c>
      <c r="B202" s="104">
        <v>68</v>
      </c>
      <c r="C202" s="10">
        <v>17</v>
      </c>
      <c r="D202" s="175">
        <f t="shared" si="62"/>
        <v>85</v>
      </c>
      <c r="E202" s="8">
        <v>337</v>
      </c>
      <c r="F202" s="188">
        <v>120</v>
      </c>
      <c r="G202" s="10">
        <f t="shared" si="63"/>
        <v>457</v>
      </c>
      <c r="H202" s="122">
        <v>73</v>
      </c>
    </row>
    <row r="203" spans="1:8" ht="19.5" customHeight="1">
      <c r="A203" s="169" t="s">
        <v>237</v>
      </c>
      <c r="B203" s="170">
        <f t="shared" ref="B203:H203" si="64">SUM(B204:B208)</f>
        <v>4472</v>
      </c>
      <c r="C203" s="174">
        <f t="shared" si="64"/>
        <v>5117</v>
      </c>
      <c r="D203" s="172">
        <f t="shared" si="64"/>
        <v>9589</v>
      </c>
      <c r="E203" s="171">
        <f t="shared" si="64"/>
        <v>44223</v>
      </c>
      <c r="F203" s="173">
        <f t="shared" si="64"/>
        <v>69338</v>
      </c>
      <c r="G203" s="174">
        <f t="shared" si="64"/>
        <v>113561</v>
      </c>
      <c r="H203" s="181">
        <f t="shared" si="64"/>
        <v>18935</v>
      </c>
    </row>
    <row r="204" spans="1:8" ht="19.5" customHeight="1">
      <c r="A204" s="99" t="s">
        <v>238</v>
      </c>
      <c r="B204" s="104">
        <v>85</v>
      </c>
      <c r="C204" s="10">
        <v>838</v>
      </c>
      <c r="D204" s="175">
        <f>B204+C204</f>
        <v>923</v>
      </c>
      <c r="E204" s="8">
        <v>1075</v>
      </c>
      <c r="F204" s="188">
        <v>10982</v>
      </c>
      <c r="G204" s="10">
        <f>E204+F204</f>
        <v>12057</v>
      </c>
      <c r="H204" s="122">
        <v>1905</v>
      </c>
    </row>
    <row r="205" spans="1:8" ht="19.5" customHeight="1">
      <c r="A205" s="99" t="s">
        <v>239</v>
      </c>
      <c r="B205" s="104">
        <v>3804</v>
      </c>
      <c r="C205" s="10">
        <v>3602</v>
      </c>
      <c r="D205" s="175">
        <f>B205+C205</f>
        <v>7406</v>
      </c>
      <c r="E205" s="8">
        <v>36964</v>
      </c>
      <c r="F205" s="188">
        <v>47582</v>
      </c>
      <c r="G205" s="10">
        <f>E205+F205</f>
        <v>84546</v>
      </c>
      <c r="H205" s="122">
        <v>14422</v>
      </c>
    </row>
    <row r="206" spans="1:8" ht="19.5" customHeight="1">
      <c r="A206" s="99" t="s">
        <v>240</v>
      </c>
      <c r="B206" s="104">
        <v>2</v>
      </c>
      <c r="C206" s="10">
        <v>86</v>
      </c>
      <c r="D206" s="175">
        <f>B206+C206</f>
        <v>88</v>
      </c>
      <c r="E206" s="8">
        <v>6</v>
      </c>
      <c r="F206" s="188">
        <v>1625</v>
      </c>
      <c r="G206" s="10">
        <f>E206+F206</f>
        <v>1631</v>
      </c>
      <c r="H206" s="122">
        <v>248</v>
      </c>
    </row>
    <row r="207" spans="1:8" ht="19.5" customHeight="1">
      <c r="A207" s="99" t="s">
        <v>241</v>
      </c>
      <c r="B207" s="104">
        <v>144</v>
      </c>
      <c r="C207" s="10">
        <v>353</v>
      </c>
      <c r="D207" s="175">
        <f>B207+C207</f>
        <v>497</v>
      </c>
      <c r="E207" s="8">
        <v>1218</v>
      </c>
      <c r="F207" s="188">
        <v>5967</v>
      </c>
      <c r="G207" s="10">
        <f>E207+F207</f>
        <v>7185</v>
      </c>
      <c r="H207" s="122">
        <v>1215</v>
      </c>
    </row>
    <row r="208" spans="1:8" ht="19.5" customHeight="1">
      <c r="A208" s="99" t="s">
        <v>242</v>
      </c>
      <c r="B208" s="104">
        <v>437</v>
      </c>
      <c r="C208" s="10">
        <v>238</v>
      </c>
      <c r="D208" s="175">
        <f>B208+C208</f>
        <v>675</v>
      </c>
      <c r="E208" s="8">
        <v>4960</v>
      </c>
      <c r="F208" s="188">
        <v>3182</v>
      </c>
      <c r="G208" s="10">
        <f>E208+F208</f>
        <v>8142</v>
      </c>
      <c r="H208" s="122">
        <v>1145</v>
      </c>
    </row>
    <row r="209" spans="1:8" ht="19.5" customHeight="1">
      <c r="A209" s="100" t="s">
        <v>11</v>
      </c>
      <c r="B209" s="103">
        <f>B210</f>
        <v>0</v>
      </c>
      <c r="C209" s="95">
        <f t="shared" ref="C209:F210" si="65">C210</f>
        <v>24207</v>
      </c>
      <c r="D209" s="110">
        <f t="shared" si="65"/>
        <v>24207</v>
      </c>
      <c r="E209" s="91">
        <f t="shared" si="65"/>
        <v>0</v>
      </c>
      <c r="F209" s="111">
        <f t="shared" si="65"/>
        <v>175549</v>
      </c>
      <c r="G209" s="95">
        <f>G210</f>
        <v>175549</v>
      </c>
      <c r="H209" s="121">
        <f>H210</f>
        <v>44081</v>
      </c>
    </row>
    <row r="210" spans="1:8" ht="19.5" customHeight="1">
      <c r="A210" s="169" t="s">
        <v>243</v>
      </c>
      <c r="B210" s="170">
        <f>B211</f>
        <v>0</v>
      </c>
      <c r="C210" s="174">
        <f t="shared" si="65"/>
        <v>24207</v>
      </c>
      <c r="D210" s="172">
        <f t="shared" si="65"/>
        <v>24207</v>
      </c>
      <c r="E210" s="171">
        <f t="shared" si="65"/>
        <v>0</v>
      </c>
      <c r="F210" s="173">
        <f t="shared" si="65"/>
        <v>175549</v>
      </c>
      <c r="G210" s="174">
        <f>G211</f>
        <v>175549</v>
      </c>
      <c r="H210" s="181">
        <f>H211</f>
        <v>44081</v>
      </c>
    </row>
    <row r="211" spans="1:8" ht="19.5" customHeight="1">
      <c r="A211" s="101" t="s">
        <v>244</v>
      </c>
      <c r="B211" s="119">
        <v>0</v>
      </c>
      <c r="C211" s="86">
        <v>24207</v>
      </c>
      <c r="D211" s="176">
        <f>B211+C211</f>
        <v>24207</v>
      </c>
      <c r="E211" s="85">
        <v>0</v>
      </c>
      <c r="F211" s="189">
        <v>175549</v>
      </c>
      <c r="G211" s="86">
        <f>E211+F211</f>
        <v>175549</v>
      </c>
      <c r="H211" s="123">
        <v>44081</v>
      </c>
    </row>
    <row r="212" spans="1:8" ht="13.5" thickBot="1"/>
    <row r="213" spans="1:8" ht="13.5" customHeight="1" thickTop="1">
      <c r="A213" s="15" t="str">
        <f>'Περιεχόμενα-Contents'!B11</f>
        <v>(Τελευταία Ενημέρωση/Last update 07/10/2025)</v>
      </c>
      <c r="B213" s="14"/>
      <c r="C213" s="14"/>
      <c r="D213" s="106"/>
      <c r="E213" s="14"/>
      <c r="F213" s="14"/>
      <c r="G213" s="106"/>
      <c r="H213" s="14"/>
    </row>
    <row r="214" spans="1:8" ht="13.5" customHeight="1">
      <c r="A214" s="13" t="str">
        <f>'Περιεχόμενα-Contents'!B12</f>
        <v>COPYRIGHT ©: 2025 ΚΥΠΡΙΑΚΗ ΔΗΜΟΚΡΑΤΙΑ, ΣΤΑΤΙΣΤΙΚΗ ΥΠΗΡΕΣΙΑ/REPUBLIC OF CYPRUS, STATISTICAL SERVICE</v>
      </c>
    </row>
  </sheetData>
  <mergeCells count="9">
    <mergeCell ref="A1:B1"/>
    <mergeCell ref="A4:H4"/>
    <mergeCell ref="A5:H5"/>
    <mergeCell ref="A7:A11"/>
    <mergeCell ref="H7:H10"/>
    <mergeCell ref="B7:D7"/>
    <mergeCell ref="E7:G7"/>
    <mergeCell ref="B8:D8"/>
    <mergeCell ref="E8:G8"/>
  </mergeCells>
  <phoneticPr fontId="49" type="noConversion"/>
  <hyperlinks>
    <hyperlink ref="A1" location="'Περιεχόμενα-Contents'!A1" display="Περιεχόμενα - Contents" xr:uid="{00000000-0004-0000-0500-000000000000}"/>
  </hyperlinks>
  <printOptions horizontalCentered="1"/>
  <pageMargins left="0.27559055118110237" right="0.15748031496062992" top="0.9055118110236221" bottom="0.43307086614173229" header="0.27559055118110237" footer="0.23622047244094491"/>
  <pageSetup paperSize="9" scale="81" fitToHeight="7" orientation="portrait" r:id="rId1"/>
  <headerFooter differentFirst="1">
    <oddHeader>&amp;R&amp;"Arial,Έντονα"ΕΡΕΥΝΑ ΥΠΗΡΕΣΙΩΝ ΚΑΙ ΜΕΤΑΦΟΡΩΝ 2023
SERVICES AND TRANSPORT SURVEY 2023&amp;"Arial,Πλάγια"&amp;8
Πίνακας 2 (συνέχεια)
Table 2 (continued)</oddHeader>
    <oddFooter xml:space="preserve">&amp;C- &amp;P - </oddFooter>
    <firstHeader xml:space="preserve">&amp;R&amp;"Arial,Έντονα"ΕΡΕΥΝΑ ΥΠΗΡΕΣΙΩΝ ΚΑΙ ΜΕΤΑΦΟΡΩΝ 2023
SERVICES AND TRANSPORTSURVEY 2023
</firstHeader>
    <firstFooter>&amp;C- &amp;P -&amp;R&amp;"Arial,Πλάγια"&amp;8(συνεχίζεται)
(continued)</firstFooter>
  </headerFooter>
  <rowBreaks count="4" manualBreakCount="4">
    <brk id="46" max="7" man="1"/>
    <brk id="88" max="7" man="1"/>
    <brk id="131" max="7" man="1"/>
    <brk id="173"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19"/>
  <sheetViews>
    <sheetView zoomScaleNormal="100" workbookViewId="0">
      <pane xSplit="1" ySplit="9" topLeftCell="B10" activePane="bottomRight" state="frozen"/>
      <selection activeCell="I13" sqref="I13"/>
      <selection pane="topRight" activeCell="I13" sqref="I13"/>
      <selection pane="bottomLeft" activeCell="I13" sqref="I13"/>
      <selection pane="bottomRight" sqref="A1:B1"/>
    </sheetView>
  </sheetViews>
  <sheetFormatPr defaultRowHeight="12.75"/>
  <cols>
    <col min="1" max="1" width="18" style="3" customWidth="1"/>
    <col min="2" max="2" width="14.7109375" style="3" customWidth="1"/>
    <col min="3" max="4" width="15.42578125" style="3" customWidth="1"/>
    <col min="5" max="5" width="16" style="3" customWidth="1"/>
    <col min="6" max="6" width="12.28515625" style="3" customWidth="1"/>
    <col min="7" max="7" width="13.5703125" style="3" customWidth="1"/>
    <col min="8" max="8" width="13.42578125" style="3" customWidth="1"/>
    <col min="9" max="9" width="12.85546875" style="158" customWidth="1"/>
    <col min="10" max="10" width="13.85546875" style="158" customWidth="1"/>
    <col min="11" max="11" width="18.5703125" style="158" customWidth="1"/>
    <col min="12" max="12" width="14.5703125" style="158" customWidth="1"/>
    <col min="13" max="16384" width="9.140625" style="3"/>
  </cols>
  <sheetData>
    <row r="1" spans="1:12" ht="13.5" customHeight="1">
      <c r="A1" s="196" t="s">
        <v>465</v>
      </c>
      <c r="B1" s="196"/>
      <c r="C1" s="11"/>
      <c r="D1" s="11"/>
      <c r="E1" s="4"/>
      <c r="F1" s="4"/>
      <c r="G1" s="4"/>
      <c r="H1" s="4"/>
      <c r="I1" s="157"/>
      <c r="L1" s="88" t="s">
        <v>813</v>
      </c>
    </row>
    <row r="2" spans="1:12" ht="12.95" customHeight="1">
      <c r="A2" s="5"/>
      <c r="B2" s="4"/>
      <c r="C2" s="4"/>
      <c r="D2" s="4"/>
      <c r="E2" s="4"/>
      <c r="F2" s="4"/>
      <c r="G2" s="4"/>
      <c r="H2" s="4"/>
      <c r="I2" s="157"/>
      <c r="L2" s="88" t="s">
        <v>814</v>
      </c>
    </row>
    <row r="3" spans="1:12" ht="12.95" customHeight="1">
      <c r="A3" s="5"/>
      <c r="B3" s="4"/>
      <c r="C3" s="4"/>
      <c r="D3" s="4"/>
      <c r="E3" s="4"/>
      <c r="F3" s="4"/>
      <c r="G3" s="4"/>
      <c r="H3" s="4"/>
      <c r="I3" s="157"/>
      <c r="J3" s="157"/>
      <c r="K3" s="157"/>
      <c r="L3" s="157"/>
    </row>
    <row r="4" spans="1:12" ht="18.75" customHeight="1">
      <c r="A4" s="212" t="s">
        <v>828</v>
      </c>
      <c r="B4" s="212"/>
      <c r="C4" s="212"/>
      <c r="D4" s="212"/>
      <c r="E4" s="212"/>
      <c r="F4" s="212"/>
      <c r="G4" s="212"/>
      <c r="H4" s="212"/>
      <c r="I4" s="212"/>
      <c r="J4" s="212"/>
      <c r="K4" s="212"/>
      <c r="L4" s="212"/>
    </row>
    <row r="5" spans="1:12" ht="18" customHeight="1" thickBot="1">
      <c r="A5" s="199" t="s">
        <v>829</v>
      </c>
      <c r="B5" s="199"/>
      <c r="C5" s="199"/>
      <c r="D5" s="199"/>
      <c r="E5" s="199"/>
      <c r="F5" s="199"/>
      <c r="G5" s="199"/>
      <c r="H5" s="199"/>
      <c r="I5" s="199"/>
      <c r="J5" s="199"/>
      <c r="K5" s="199"/>
      <c r="L5" s="199"/>
    </row>
    <row r="6" spans="1:12" ht="7.5" customHeight="1" thickTop="1"/>
    <row r="7" spans="1:12" ht="13.5" customHeight="1">
      <c r="L7" s="159" t="s">
        <v>0</v>
      </c>
    </row>
    <row r="8" spans="1:12" ht="56.25" customHeight="1">
      <c r="A8" s="93" t="s">
        <v>743</v>
      </c>
      <c r="B8" s="143" t="s">
        <v>767</v>
      </c>
      <c r="C8" s="143" t="s">
        <v>768</v>
      </c>
      <c r="D8" s="143" t="s">
        <v>769</v>
      </c>
      <c r="E8" s="143" t="s">
        <v>770</v>
      </c>
      <c r="F8" s="143" t="s">
        <v>771</v>
      </c>
      <c r="G8" s="143" t="s">
        <v>772</v>
      </c>
      <c r="H8" s="143" t="s">
        <v>773</v>
      </c>
      <c r="I8" s="160" t="s">
        <v>774</v>
      </c>
      <c r="J8" s="160" t="s">
        <v>775</v>
      </c>
      <c r="K8" s="160" t="s">
        <v>776</v>
      </c>
      <c r="L8" s="161" t="s">
        <v>742</v>
      </c>
    </row>
    <row r="9" spans="1:12" ht="39.75" customHeight="1">
      <c r="A9" s="135" t="s">
        <v>740</v>
      </c>
      <c r="B9" s="145" t="s">
        <v>452</v>
      </c>
      <c r="C9" s="145" t="s">
        <v>701</v>
      </c>
      <c r="D9" s="145" t="s">
        <v>721</v>
      </c>
      <c r="E9" s="145" t="s">
        <v>722</v>
      </c>
      <c r="F9" s="145" t="s">
        <v>714</v>
      </c>
      <c r="G9" s="145" t="s">
        <v>715</v>
      </c>
      <c r="H9" s="145" t="s">
        <v>453</v>
      </c>
      <c r="I9" s="162" t="s">
        <v>454</v>
      </c>
      <c r="J9" s="162" t="s">
        <v>455</v>
      </c>
      <c r="K9" s="162" t="s">
        <v>457</v>
      </c>
      <c r="L9" s="163" t="s">
        <v>456</v>
      </c>
    </row>
    <row r="10" spans="1:12" ht="19.5" customHeight="1">
      <c r="A10" s="70" t="s">
        <v>3</v>
      </c>
      <c r="B10" s="94">
        <f>B11+B17+B20+B27</f>
        <v>5087588</v>
      </c>
      <c r="C10" s="94">
        <f t="shared" ref="C10:L10" si="0">C11+C17+C20+C27</f>
        <v>9219</v>
      </c>
      <c r="D10" s="94">
        <f t="shared" si="0"/>
        <v>0</v>
      </c>
      <c r="E10" s="94">
        <f t="shared" si="0"/>
        <v>0</v>
      </c>
      <c r="F10" s="94">
        <f t="shared" si="0"/>
        <v>3146</v>
      </c>
      <c r="G10" s="94">
        <f t="shared" si="0"/>
        <v>4069</v>
      </c>
      <c r="H10" s="94">
        <f t="shared" si="0"/>
        <v>5104022</v>
      </c>
      <c r="I10" s="151">
        <f t="shared" si="0"/>
        <v>55</v>
      </c>
      <c r="J10" s="151">
        <f t="shared" si="0"/>
        <v>8621</v>
      </c>
      <c r="K10" s="151">
        <f t="shared" si="0"/>
        <v>7001</v>
      </c>
      <c r="L10" s="152">
        <f t="shared" si="0"/>
        <v>5105697</v>
      </c>
    </row>
    <row r="11" spans="1:12" ht="19.5" customHeight="1">
      <c r="A11" s="165" t="s">
        <v>46</v>
      </c>
      <c r="B11" s="174">
        <f>SUM(B12:B16)</f>
        <v>482599</v>
      </c>
      <c r="C11" s="174">
        <f>SUM(C12:C16)</f>
        <v>8046</v>
      </c>
      <c r="D11" s="174">
        <f>SUM(D12:D16)</f>
        <v>0</v>
      </c>
      <c r="E11" s="174">
        <f t="shared" ref="E11:K11" si="1">SUM(E12:E16)</f>
        <v>0</v>
      </c>
      <c r="F11" s="174">
        <f t="shared" si="1"/>
        <v>1527</v>
      </c>
      <c r="G11" s="174">
        <f t="shared" si="1"/>
        <v>255</v>
      </c>
      <c r="H11" s="174">
        <f>SUM(H12:H16)</f>
        <v>492427</v>
      </c>
      <c r="I11" s="177">
        <f t="shared" si="1"/>
        <v>-170</v>
      </c>
      <c r="J11" s="177">
        <f t="shared" si="1"/>
        <v>992</v>
      </c>
      <c r="K11" s="177">
        <f t="shared" si="1"/>
        <v>6222</v>
      </c>
      <c r="L11" s="178">
        <f>SUM(L12:L16)</f>
        <v>487027</v>
      </c>
    </row>
    <row r="12" spans="1:12" ht="19.5" customHeight="1">
      <c r="A12" s="69" t="s">
        <v>47</v>
      </c>
      <c r="B12" s="10">
        <v>118287</v>
      </c>
      <c r="C12" s="10">
        <v>0</v>
      </c>
      <c r="D12" s="10">
        <v>0</v>
      </c>
      <c r="E12" s="10">
        <v>0</v>
      </c>
      <c r="F12" s="10">
        <v>396</v>
      </c>
      <c r="G12" s="10">
        <v>0</v>
      </c>
      <c r="H12" s="10">
        <f>SUM(B12:G12)</f>
        <v>118683</v>
      </c>
      <c r="I12" s="155">
        <v>0</v>
      </c>
      <c r="J12" s="155">
        <v>509</v>
      </c>
      <c r="K12" s="155">
        <v>0</v>
      </c>
      <c r="L12" s="179">
        <f>SUM(H12:J12,-K12)</f>
        <v>119192</v>
      </c>
    </row>
    <row r="13" spans="1:12" ht="19.5" customHeight="1">
      <c r="A13" s="69" t="s">
        <v>48</v>
      </c>
      <c r="B13" s="10">
        <v>53105</v>
      </c>
      <c r="C13" s="10">
        <v>0</v>
      </c>
      <c r="D13" s="10">
        <v>0</v>
      </c>
      <c r="E13" s="10">
        <v>0</v>
      </c>
      <c r="F13" s="10">
        <v>122</v>
      </c>
      <c r="G13" s="10">
        <v>1</v>
      </c>
      <c r="H13" s="10">
        <f>SUM(B13:G13)</f>
        <v>53228</v>
      </c>
      <c r="I13" s="155">
        <v>0</v>
      </c>
      <c r="J13" s="155">
        <v>8</v>
      </c>
      <c r="K13" s="155">
        <v>0</v>
      </c>
      <c r="L13" s="179">
        <f>SUM(H13:J13,-K13)</f>
        <v>53236</v>
      </c>
    </row>
    <row r="14" spans="1:12" ht="19.5" customHeight="1">
      <c r="A14" s="69" t="s">
        <v>49</v>
      </c>
      <c r="B14" s="10">
        <v>44893</v>
      </c>
      <c r="C14" s="10">
        <v>322</v>
      </c>
      <c r="D14" s="10">
        <v>0</v>
      </c>
      <c r="E14" s="10">
        <v>0</v>
      </c>
      <c r="F14" s="10">
        <v>243</v>
      </c>
      <c r="G14" s="10">
        <v>90</v>
      </c>
      <c r="H14" s="10">
        <f>SUM(B14:G14)</f>
        <v>45548</v>
      </c>
      <c r="I14" s="155">
        <v>-24</v>
      </c>
      <c r="J14" s="155">
        <v>110</v>
      </c>
      <c r="K14" s="155">
        <v>245</v>
      </c>
      <c r="L14" s="179">
        <f>SUM(H14:J14,-K14)</f>
        <v>45389</v>
      </c>
    </row>
    <row r="15" spans="1:12" ht="19.5" customHeight="1">
      <c r="A15" s="69" t="s">
        <v>50</v>
      </c>
      <c r="B15" s="10">
        <v>261258</v>
      </c>
      <c r="C15" s="10">
        <v>7724</v>
      </c>
      <c r="D15" s="10">
        <v>0</v>
      </c>
      <c r="E15" s="10">
        <v>0</v>
      </c>
      <c r="F15" s="10">
        <v>766</v>
      </c>
      <c r="G15" s="10">
        <v>164</v>
      </c>
      <c r="H15" s="10">
        <f>SUM(B15:G15)</f>
        <v>269912</v>
      </c>
      <c r="I15" s="155">
        <v>-146</v>
      </c>
      <c r="J15" s="155">
        <v>365</v>
      </c>
      <c r="K15" s="155">
        <v>5977</v>
      </c>
      <c r="L15" s="179">
        <f>SUM(H15:J15,-K15)</f>
        <v>264154</v>
      </c>
    </row>
    <row r="16" spans="1:12" ht="19.5" customHeight="1">
      <c r="A16" s="69" t="s">
        <v>51</v>
      </c>
      <c r="B16" s="10">
        <v>5056</v>
      </c>
      <c r="C16" s="10">
        <v>0</v>
      </c>
      <c r="D16" s="10">
        <v>0</v>
      </c>
      <c r="E16" s="10">
        <v>0</v>
      </c>
      <c r="F16" s="10">
        <v>0</v>
      </c>
      <c r="G16" s="10">
        <v>0</v>
      </c>
      <c r="H16" s="10">
        <f>SUM(B16:G16)</f>
        <v>5056</v>
      </c>
      <c r="I16" s="155">
        <v>0</v>
      </c>
      <c r="J16" s="155">
        <v>0</v>
      </c>
      <c r="K16" s="155">
        <v>0</v>
      </c>
      <c r="L16" s="179">
        <f>SUM(H16:J16,-K16)</f>
        <v>5056</v>
      </c>
    </row>
    <row r="17" spans="1:12" s="7" customFormat="1" ht="19.5" customHeight="1">
      <c r="A17" s="165" t="s">
        <v>834</v>
      </c>
      <c r="B17" s="174">
        <f t="shared" ref="B17:L17" si="2">SUM(B18:B19)</f>
        <v>216603</v>
      </c>
      <c r="C17" s="174">
        <f t="shared" si="2"/>
        <v>442</v>
      </c>
      <c r="D17" s="174">
        <f t="shared" si="2"/>
        <v>0</v>
      </c>
      <c r="E17" s="174">
        <f t="shared" si="2"/>
        <v>0</v>
      </c>
      <c r="F17" s="174">
        <f t="shared" si="2"/>
        <v>31</v>
      </c>
      <c r="G17" s="174">
        <f t="shared" si="2"/>
        <v>69</v>
      </c>
      <c r="H17" s="174">
        <f t="shared" si="2"/>
        <v>217145</v>
      </c>
      <c r="I17" s="177">
        <f t="shared" si="2"/>
        <v>0</v>
      </c>
      <c r="J17" s="177">
        <f t="shared" si="2"/>
        <v>1108</v>
      </c>
      <c r="K17" s="177">
        <f t="shared" si="2"/>
        <v>525</v>
      </c>
      <c r="L17" s="178">
        <f t="shared" si="2"/>
        <v>217728</v>
      </c>
    </row>
    <row r="18" spans="1:12" s="7" customFormat="1" ht="19.5" customHeight="1">
      <c r="A18" s="69" t="s">
        <v>835</v>
      </c>
      <c r="B18" s="10">
        <v>145731</v>
      </c>
      <c r="C18" s="10">
        <v>442</v>
      </c>
      <c r="D18" s="10">
        <v>0</v>
      </c>
      <c r="E18" s="10">
        <v>0</v>
      </c>
      <c r="F18" s="10">
        <v>31</v>
      </c>
      <c r="G18" s="10">
        <v>69</v>
      </c>
      <c r="H18" s="10">
        <f>SUM(B18:G18)</f>
        <v>146273</v>
      </c>
      <c r="I18" s="155">
        <v>0</v>
      </c>
      <c r="J18" s="155">
        <v>999</v>
      </c>
      <c r="K18" s="155">
        <v>525</v>
      </c>
      <c r="L18" s="179">
        <f>SUM(H18:J18,-K18)</f>
        <v>146747</v>
      </c>
    </row>
    <row r="19" spans="1:12" s="7" customFormat="1" ht="19.5" customHeight="1">
      <c r="A19" s="69" t="s">
        <v>54</v>
      </c>
      <c r="B19" s="10">
        <v>70872</v>
      </c>
      <c r="C19" s="10">
        <v>0</v>
      </c>
      <c r="D19" s="10">
        <v>0</v>
      </c>
      <c r="E19" s="10">
        <v>0</v>
      </c>
      <c r="F19" s="10">
        <v>0</v>
      </c>
      <c r="G19" s="10">
        <v>0</v>
      </c>
      <c r="H19" s="10">
        <f>SUM(B19:G19)</f>
        <v>70872</v>
      </c>
      <c r="I19" s="155">
        <v>0</v>
      </c>
      <c r="J19" s="155">
        <v>109</v>
      </c>
      <c r="K19" s="155">
        <v>0</v>
      </c>
      <c r="L19" s="179">
        <f>SUM(H19:J19,-K19)</f>
        <v>70981</v>
      </c>
    </row>
    <row r="20" spans="1:12" ht="19.5" customHeight="1">
      <c r="A20" s="165" t="s">
        <v>57</v>
      </c>
      <c r="B20" s="174">
        <f>SUM(B21:B26)</f>
        <v>4267553</v>
      </c>
      <c r="C20" s="174">
        <f t="shared" ref="C20:L20" si="3">SUM(C21:C26)</f>
        <v>686</v>
      </c>
      <c r="D20" s="174">
        <f t="shared" si="3"/>
        <v>0</v>
      </c>
      <c r="E20" s="174">
        <f>SUM(E21:E26)</f>
        <v>0</v>
      </c>
      <c r="F20" s="174">
        <f>SUM(F21:F26)</f>
        <v>1580</v>
      </c>
      <c r="G20" s="174">
        <f>SUM(G21:G26)</f>
        <v>3591</v>
      </c>
      <c r="H20" s="174">
        <f t="shared" si="3"/>
        <v>4273410</v>
      </c>
      <c r="I20" s="177">
        <f t="shared" si="3"/>
        <v>0</v>
      </c>
      <c r="J20" s="177">
        <f t="shared" si="3"/>
        <v>5940</v>
      </c>
      <c r="K20" s="177">
        <f t="shared" si="3"/>
        <v>169</v>
      </c>
      <c r="L20" s="178">
        <f t="shared" si="3"/>
        <v>4279181</v>
      </c>
    </row>
    <row r="21" spans="1:12" ht="19.5" customHeight="1">
      <c r="A21" s="69" t="s">
        <v>58</v>
      </c>
      <c r="B21" s="10">
        <v>49927</v>
      </c>
      <c r="C21" s="10">
        <v>0</v>
      </c>
      <c r="D21" s="10">
        <v>0</v>
      </c>
      <c r="E21" s="10">
        <v>0</v>
      </c>
      <c r="F21" s="10">
        <v>45</v>
      </c>
      <c r="G21" s="10">
        <v>0</v>
      </c>
      <c r="H21" s="10">
        <f t="shared" ref="H21:H26" si="4">SUM(B21:G21)</f>
        <v>49972</v>
      </c>
      <c r="I21" s="155">
        <v>0</v>
      </c>
      <c r="J21" s="155">
        <v>20</v>
      </c>
      <c r="K21" s="155">
        <v>0</v>
      </c>
      <c r="L21" s="179">
        <f t="shared" ref="L21:L26" si="5">SUM(H21:J21,-K21)</f>
        <v>49992</v>
      </c>
    </row>
    <row r="22" spans="1:12" ht="19.5" customHeight="1">
      <c r="A22" s="69" t="s">
        <v>60</v>
      </c>
      <c r="B22" s="10">
        <v>20140</v>
      </c>
      <c r="C22" s="10">
        <v>686</v>
      </c>
      <c r="D22" s="10">
        <v>0</v>
      </c>
      <c r="E22" s="10">
        <v>0</v>
      </c>
      <c r="F22" s="10">
        <v>10</v>
      </c>
      <c r="G22" s="10">
        <v>0</v>
      </c>
      <c r="H22" s="10">
        <f t="shared" si="4"/>
        <v>20836</v>
      </c>
      <c r="I22" s="155">
        <v>0</v>
      </c>
      <c r="J22" s="155">
        <v>32</v>
      </c>
      <c r="K22" s="155">
        <v>169</v>
      </c>
      <c r="L22" s="179">
        <f t="shared" si="5"/>
        <v>20699</v>
      </c>
    </row>
    <row r="23" spans="1:12" ht="19.5" customHeight="1">
      <c r="A23" s="69" t="s">
        <v>61</v>
      </c>
      <c r="B23" s="10">
        <v>189377</v>
      </c>
      <c r="C23" s="10">
        <v>0</v>
      </c>
      <c r="D23" s="10">
        <v>0</v>
      </c>
      <c r="E23" s="10">
        <v>0</v>
      </c>
      <c r="F23" s="10">
        <v>326</v>
      </c>
      <c r="G23" s="10">
        <v>0</v>
      </c>
      <c r="H23" s="10">
        <f t="shared" si="4"/>
        <v>189703</v>
      </c>
      <c r="I23" s="155">
        <v>0</v>
      </c>
      <c r="J23" s="155">
        <v>70</v>
      </c>
      <c r="K23" s="155">
        <v>0</v>
      </c>
      <c r="L23" s="179">
        <f t="shared" si="5"/>
        <v>189773</v>
      </c>
    </row>
    <row r="24" spans="1:12" ht="19.5" customHeight="1">
      <c r="A24" s="69" t="s">
        <v>62</v>
      </c>
      <c r="B24" s="10">
        <v>399263</v>
      </c>
      <c r="C24" s="10">
        <v>0</v>
      </c>
      <c r="D24" s="10">
        <v>0</v>
      </c>
      <c r="E24" s="10">
        <v>0</v>
      </c>
      <c r="F24" s="10">
        <v>0</v>
      </c>
      <c r="G24" s="10">
        <v>143</v>
      </c>
      <c r="H24" s="10">
        <f t="shared" si="4"/>
        <v>399406</v>
      </c>
      <c r="I24" s="155">
        <v>0</v>
      </c>
      <c r="J24" s="155">
        <v>899</v>
      </c>
      <c r="K24" s="155">
        <v>0</v>
      </c>
      <c r="L24" s="179">
        <f t="shared" si="5"/>
        <v>400305</v>
      </c>
    </row>
    <row r="25" spans="1:12" ht="19.5" customHeight="1">
      <c r="A25" s="69" t="s">
        <v>63</v>
      </c>
      <c r="B25" s="10">
        <v>24940</v>
      </c>
      <c r="C25" s="10">
        <v>0</v>
      </c>
      <c r="D25" s="10">
        <v>0</v>
      </c>
      <c r="E25" s="10">
        <v>0</v>
      </c>
      <c r="F25" s="10">
        <v>143</v>
      </c>
      <c r="G25" s="10">
        <v>0</v>
      </c>
      <c r="H25" s="10">
        <f t="shared" si="4"/>
        <v>25083</v>
      </c>
      <c r="I25" s="155">
        <v>0</v>
      </c>
      <c r="J25" s="155">
        <v>400</v>
      </c>
      <c r="K25" s="155">
        <v>0</v>
      </c>
      <c r="L25" s="179">
        <f t="shared" si="5"/>
        <v>25483</v>
      </c>
    </row>
    <row r="26" spans="1:12" ht="19.5" customHeight="1">
      <c r="A26" s="69" t="s">
        <v>64</v>
      </c>
      <c r="B26" s="10">
        <v>3583906</v>
      </c>
      <c r="C26" s="10">
        <v>0</v>
      </c>
      <c r="D26" s="10">
        <v>0</v>
      </c>
      <c r="E26" s="10">
        <v>0</v>
      </c>
      <c r="F26" s="10">
        <v>1056</v>
      </c>
      <c r="G26" s="10">
        <v>3448</v>
      </c>
      <c r="H26" s="10">
        <f t="shared" si="4"/>
        <v>3588410</v>
      </c>
      <c r="I26" s="155">
        <v>0</v>
      </c>
      <c r="J26" s="155">
        <v>4519</v>
      </c>
      <c r="K26" s="155">
        <v>0</v>
      </c>
      <c r="L26" s="179">
        <f t="shared" si="5"/>
        <v>3592929</v>
      </c>
    </row>
    <row r="27" spans="1:12" ht="19.5" customHeight="1">
      <c r="A27" s="165" t="s">
        <v>65</v>
      </c>
      <c r="B27" s="174">
        <f t="shared" ref="B27:L27" si="6">SUM(B28:B29)</f>
        <v>120833</v>
      </c>
      <c r="C27" s="174">
        <f t="shared" si="6"/>
        <v>45</v>
      </c>
      <c r="D27" s="174">
        <f t="shared" si="6"/>
        <v>0</v>
      </c>
      <c r="E27" s="174">
        <f t="shared" si="6"/>
        <v>0</v>
      </c>
      <c r="F27" s="174">
        <f t="shared" si="6"/>
        <v>8</v>
      </c>
      <c r="G27" s="174">
        <f t="shared" si="6"/>
        <v>154</v>
      </c>
      <c r="H27" s="174">
        <f t="shared" si="6"/>
        <v>121040</v>
      </c>
      <c r="I27" s="177">
        <f t="shared" si="6"/>
        <v>225</v>
      </c>
      <c r="J27" s="177">
        <f t="shared" si="6"/>
        <v>581</v>
      </c>
      <c r="K27" s="177">
        <f t="shared" si="6"/>
        <v>85</v>
      </c>
      <c r="L27" s="178">
        <f t="shared" si="6"/>
        <v>121761</v>
      </c>
    </row>
    <row r="28" spans="1:12" ht="19.5" customHeight="1">
      <c r="A28" s="69" t="s">
        <v>66</v>
      </c>
      <c r="B28" s="10">
        <v>21380</v>
      </c>
      <c r="C28" s="10">
        <v>0</v>
      </c>
      <c r="D28" s="10">
        <v>0</v>
      </c>
      <c r="E28" s="10">
        <v>0</v>
      </c>
      <c r="F28" s="10">
        <v>0</v>
      </c>
      <c r="G28" s="10">
        <v>0</v>
      </c>
      <c r="H28" s="10">
        <f>SUM(B28:G28)</f>
        <v>21380</v>
      </c>
      <c r="I28" s="155">
        <v>233</v>
      </c>
      <c r="J28" s="155">
        <v>0</v>
      </c>
      <c r="K28" s="155">
        <v>0</v>
      </c>
      <c r="L28" s="179">
        <f>SUM(H28:J28,-K28)</f>
        <v>21613</v>
      </c>
    </row>
    <row r="29" spans="1:12" ht="19.5" customHeight="1">
      <c r="A29" s="69" t="s">
        <v>67</v>
      </c>
      <c r="B29" s="10">
        <v>99453</v>
      </c>
      <c r="C29" s="10">
        <v>45</v>
      </c>
      <c r="D29" s="10">
        <v>0</v>
      </c>
      <c r="E29" s="10">
        <v>0</v>
      </c>
      <c r="F29" s="10">
        <v>8</v>
      </c>
      <c r="G29" s="10">
        <v>154</v>
      </c>
      <c r="H29" s="10">
        <f>SUM(B29:G29)</f>
        <v>99660</v>
      </c>
      <c r="I29" s="155">
        <v>-8</v>
      </c>
      <c r="J29" s="155">
        <v>581</v>
      </c>
      <c r="K29" s="155">
        <v>85</v>
      </c>
      <c r="L29" s="179">
        <f>SUM(H29:J29,-K29)</f>
        <v>100148</v>
      </c>
    </row>
    <row r="30" spans="1:12" ht="19.5" customHeight="1">
      <c r="A30" s="71" t="s">
        <v>245</v>
      </c>
      <c r="B30" s="95">
        <f t="shared" ref="B30:L30" si="7">B31+B35</f>
        <v>3624496</v>
      </c>
      <c r="C30" s="95">
        <f t="shared" si="7"/>
        <v>29620</v>
      </c>
      <c r="D30" s="95">
        <f t="shared" si="7"/>
        <v>4498</v>
      </c>
      <c r="E30" s="95">
        <f t="shared" si="7"/>
        <v>5027</v>
      </c>
      <c r="F30" s="95">
        <f t="shared" si="7"/>
        <v>16053</v>
      </c>
      <c r="G30" s="95">
        <f t="shared" si="7"/>
        <v>1431</v>
      </c>
      <c r="H30" s="95">
        <f t="shared" si="7"/>
        <v>3681125</v>
      </c>
      <c r="I30" s="153">
        <f t="shared" si="7"/>
        <v>1783</v>
      </c>
      <c r="J30" s="153">
        <f t="shared" si="7"/>
        <v>18895</v>
      </c>
      <c r="K30" s="153">
        <f t="shared" si="7"/>
        <v>19835</v>
      </c>
      <c r="L30" s="154">
        <f t="shared" si="7"/>
        <v>3681968</v>
      </c>
    </row>
    <row r="31" spans="1:12" ht="19.5" customHeight="1">
      <c r="A31" s="165" t="s">
        <v>246</v>
      </c>
      <c r="B31" s="174">
        <f t="shared" ref="B31:L31" si="8">SUM(B32:B34)</f>
        <v>1767599</v>
      </c>
      <c r="C31" s="174">
        <f t="shared" si="8"/>
        <v>23657</v>
      </c>
      <c r="D31" s="174">
        <f t="shared" si="8"/>
        <v>0</v>
      </c>
      <c r="E31" s="174">
        <f t="shared" si="8"/>
        <v>5027</v>
      </c>
      <c r="F31" s="174">
        <f t="shared" si="8"/>
        <v>11916</v>
      </c>
      <c r="G31" s="174">
        <f t="shared" si="8"/>
        <v>914</v>
      </c>
      <c r="H31" s="174">
        <f t="shared" si="8"/>
        <v>1809113</v>
      </c>
      <c r="I31" s="177">
        <f t="shared" si="8"/>
        <v>1624</v>
      </c>
      <c r="J31" s="177">
        <f t="shared" si="8"/>
        <v>7791</v>
      </c>
      <c r="K31" s="177">
        <f t="shared" si="8"/>
        <v>15670</v>
      </c>
      <c r="L31" s="178">
        <f t="shared" si="8"/>
        <v>1802858</v>
      </c>
    </row>
    <row r="32" spans="1:12" ht="19.5" customHeight="1">
      <c r="A32" s="69" t="s">
        <v>248</v>
      </c>
      <c r="B32" s="10">
        <v>1674719</v>
      </c>
      <c r="C32" s="10">
        <v>19594</v>
      </c>
      <c r="D32" s="10">
        <v>0</v>
      </c>
      <c r="E32" s="10">
        <v>5027</v>
      </c>
      <c r="F32" s="10">
        <v>11442</v>
      </c>
      <c r="G32" s="10">
        <v>185</v>
      </c>
      <c r="H32" s="10">
        <f>SUM(B32:G32)</f>
        <v>1710967</v>
      </c>
      <c r="I32" s="155">
        <v>1622</v>
      </c>
      <c r="J32" s="155">
        <v>7086</v>
      </c>
      <c r="K32" s="155">
        <v>13808</v>
      </c>
      <c r="L32" s="179">
        <f>SUM(H32:J32,-K32)</f>
        <v>1705867</v>
      </c>
    </row>
    <row r="33" spans="1:12" ht="19.5" customHeight="1">
      <c r="A33" s="69" t="s">
        <v>249</v>
      </c>
      <c r="B33" s="10">
        <v>78193</v>
      </c>
      <c r="C33" s="10">
        <v>4018</v>
      </c>
      <c r="D33" s="10">
        <v>0</v>
      </c>
      <c r="E33" s="10">
        <v>0</v>
      </c>
      <c r="F33" s="10">
        <v>328</v>
      </c>
      <c r="G33" s="10">
        <v>711</v>
      </c>
      <c r="H33" s="10">
        <f>SUM(B33:G33)</f>
        <v>83250</v>
      </c>
      <c r="I33" s="155">
        <v>2</v>
      </c>
      <c r="J33" s="155">
        <v>560</v>
      </c>
      <c r="K33" s="155">
        <v>1831</v>
      </c>
      <c r="L33" s="179">
        <f>SUM(H33:J33,-K33)</f>
        <v>81981</v>
      </c>
    </row>
    <row r="34" spans="1:12" ht="19.5" customHeight="1">
      <c r="A34" s="69" t="s">
        <v>801</v>
      </c>
      <c r="B34" s="10">
        <v>14687</v>
      </c>
      <c r="C34" s="10">
        <v>45</v>
      </c>
      <c r="D34" s="10">
        <v>0</v>
      </c>
      <c r="E34" s="10">
        <v>0</v>
      </c>
      <c r="F34" s="10">
        <v>146</v>
      </c>
      <c r="G34" s="10">
        <v>18</v>
      </c>
      <c r="H34" s="10">
        <f>SUM(B34:G34)</f>
        <v>14896</v>
      </c>
      <c r="I34" s="155">
        <v>0</v>
      </c>
      <c r="J34" s="155">
        <v>145</v>
      </c>
      <c r="K34" s="155">
        <v>31</v>
      </c>
      <c r="L34" s="179">
        <f>SUM(H34:J34,-K34)</f>
        <v>15010</v>
      </c>
    </row>
    <row r="35" spans="1:12" ht="19.5" customHeight="1">
      <c r="A35" s="165" t="s">
        <v>252</v>
      </c>
      <c r="B35" s="174">
        <f t="shared" ref="B35:L35" si="9">SUM(B36:B39)</f>
        <v>1856897</v>
      </c>
      <c r="C35" s="174">
        <f t="shared" si="9"/>
        <v>5963</v>
      </c>
      <c r="D35" s="174">
        <f t="shared" si="9"/>
        <v>4498</v>
      </c>
      <c r="E35" s="174">
        <f t="shared" si="9"/>
        <v>0</v>
      </c>
      <c r="F35" s="174">
        <f t="shared" si="9"/>
        <v>4137</v>
      </c>
      <c r="G35" s="174">
        <f t="shared" si="9"/>
        <v>517</v>
      </c>
      <c r="H35" s="174">
        <f t="shared" si="9"/>
        <v>1872012</v>
      </c>
      <c r="I35" s="177">
        <f t="shared" si="9"/>
        <v>159</v>
      </c>
      <c r="J35" s="177">
        <f t="shared" si="9"/>
        <v>11104</v>
      </c>
      <c r="K35" s="177">
        <f t="shared" si="9"/>
        <v>4165</v>
      </c>
      <c r="L35" s="178">
        <f t="shared" si="9"/>
        <v>1879110</v>
      </c>
    </row>
    <row r="36" spans="1:12" ht="19.5" customHeight="1">
      <c r="A36" s="69" t="s">
        <v>253</v>
      </c>
      <c r="B36" s="10">
        <v>1298393</v>
      </c>
      <c r="C36" s="10">
        <v>2481</v>
      </c>
      <c r="D36" s="10">
        <v>4496</v>
      </c>
      <c r="E36" s="10">
        <v>0</v>
      </c>
      <c r="F36" s="10">
        <v>3304</v>
      </c>
      <c r="G36" s="10">
        <v>190</v>
      </c>
      <c r="H36" s="10">
        <f>SUM(B36:G36)</f>
        <v>1308864</v>
      </c>
      <c r="I36" s="155">
        <v>159</v>
      </c>
      <c r="J36" s="155">
        <v>7361</v>
      </c>
      <c r="K36" s="155">
        <v>1933</v>
      </c>
      <c r="L36" s="179">
        <f>SUM(H36:J36,-K36)</f>
        <v>1314451</v>
      </c>
    </row>
    <row r="37" spans="1:12" ht="19.5" customHeight="1">
      <c r="A37" s="69" t="s">
        <v>254</v>
      </c>
      <c r="B37" s="10">
        <v>18049</v>
      </c>
      <c r="C37" s="10">
        <v>0</v>
      </c>
      <c r="D37" s="10">
        <v>0</v>
      </c>
      <c r="E37" s="10">
        <v>0</v>
      </c>
      <c r="F37" s="10">
        <v>61</v>
      </c>
      <c r="G37" s="10">
        <v>0</v>
      </c>
      <c r="H37" s="10">
        <f>SUM(B37:G37)</f>
        <v>18110</v>
      </c>
      <c r="I37" s="155">
        <v>0</v>
      </c>
      <c r="J37" s="155">
        <v>41</v>
      </c>
      <c r="K37" s="155">
        <v>0</v>
      </c>
      <c r="L37" s="179">
        <f>SUM(H37:J37,-K37)</f>
        <v>18151</v>
      </c>
    </row>
    <row r="38" spans="1:12" ht="19.5" customHeight="1">
      <c r="A38" s="69" t="s">
        <v>255</v>
      </c>
      <c r="B38" s="10">
        <v>92125</v>
      </c>
      <c r="C38" s="10">
        <v>253</v>
      </c>
      <c r="D38" s="10">
        <v>0</v>
      </c>
      <c r="E38" s="10">
        <v>0</v>
      </c>
      <c r="F38" s="10">
        <v>220</v>
      </c>
      <c r="G38" s="10">
        <v>0</v>
      </c>
      <c r="H38" s="10">
        <f>SUM(B38:G38)</f>
        <v>92598</v>
      </c>
      <c r="I38" s="155">
        <v>0</v>
      </c>
      <c r="J38" s="155">
        <v>163</v>
      </c>
      <c r="K38" s="155">
        <v>332</v>
      </c>
      <c r="L38" s="179">
        <f>SUM(H38:J38,-K38)</f>
        <v>92429</v>
      </c>
    </row>
    <row r="39" spans="1:12" ht="19.5" customHeight="1">
      <c r="A39" s="69" t="s">
        <v>256</v>
      </c>
      <c r="B39" s="10">
        <v>448330</v>
      </c>
      <c r="C39" s="10">
        <v>3229</v>
      </c>
      <c r="D39" s="10">
        <v>2</v>
      </c>
      <c r="E39" s="10">
        <v>0</v>
      </c>
      <c r="F39" s="10">
        <v>552</v>
      </c>
      <c r="G39" s="10">
        <v>327</v>
      </c>
      <c r="H39" s="10">
        <f>SUM(B39:G39)</f>
        <v>452440</v>
      </c>
      <c r="I39" s="155">
        <v>0</v>
      </c>
      <c r="J39" s="155">
        <v>3539</v>
      </c>
      <c r="K39" s="155">
        <v>1900</v>
      </c>
      <c r="L39" s="179">
        <f>SUM(H39:J39,-K39)</f>
        <v>454079</v>
      </c>
    </row>
    <row r="40" spans="1:12" ht="19.5" customHeight="1">
      <c r="A40" s="71" t="s">
        <v>4</v>
      </c>
      <c r="B40" s="95">
        <f>B41+B49+B55+B58+B63+B68</f>
        <v>11961510</v>
      </c>
      <c r="C40" s="95">
        <f>C41+C49+C55+C58+C63+C68</f>
        <v>114806</v>
      </c>
      <c r="D40" s="95">
        <f>D41+D49+D55+D58+D63+D68</f>
        <v>0</v>
      </c>
      <c r="E40" s="95">
        <f>E41+E49+E55+E58+E63+E68</f>
        <v>0</v>
      </c>
      <c r="F40" s="95">
        <f>F41+F49+F55+F58+F63+F68</f>
        <v>4193</v>
      </c>
      <c r="G40" s="95">
        <f t="shared" ref="G40:L40" si="10">G41+G49+G55+G58+G63+G68</f>
        <v>8971</v>
      </c>
      <c r="H40" s="95">
        <f t="shared" si="10"/>
        <v>12089480</v>
      </c>
      <c r="I40" s="153">
        <f t="shared" si="10"/>
        <v>-9146</v>
      </c>
      <c r="J40" s="153">
        <f t="shared" si="10"/>
        <v>90363</v>
      </c>
      <c r="K40" s="153">
        <f t="shared" si="10"/>
        <v>106143</v>
      </c>
      <c r="L40" s="154">
        <f t="shared" si="10"/>
        <v>12064554</v>
      </c>
    </row>
    <row r="41" spans="1:12" ht="19.5" customHeight="1">
      <c r="A41" s="165" t="s">
        <v>68</v>
      </c>
      <c r="B41" s="174">
        <f t="shared" ref="B41:L41" si="11">SUM(B42:B48)</f>
        <v>3884475</v>
      </c>
      <c r="C41" s="174">
        <f>SUM(C42:C48)</f>
        <v>652</v>
      </c>
      <c r="D41" s="174">
        <f>SUM(D42:D48)</f>
        <v>0</v>
      </c>
      <c r="E41" s="174">
        <f t="shared" si="11"/>
        <v>0</v>
      </c>
      <c r="F41" s="174">
        <f t="shared" si="11"/>
        <v>518</v>
      </c>
      <c r="G41" s="174">
        <f t="shared" si="11"/>
        <v>49</v>
      </c>
      <c r="H41" s="174">
        <f t="shared" si="11"/>
        <v>3885694</v>
      </c>
      <c r="I41" s="177">
        <f t="shared" si="11"/>
        <v>-6982</v>
      </c>
      <c r="J41" s="177">
        <f t="shared" si="11"/>
        <v>45951</v>
      </c>
      <c r="K41" s="177">
        <f t="shared" si="11"/>
        <v>436</v>
      </c>
      <c r="L41" s="178">
        <f t="shared" si="11"/>
        <v>3924227</v>
      </c>
    </row>
    <row r="42" spans="1:12" ht="19.5" customHeight="1">
      <c r="A42" s="69" t="s">
        <v>69</v>
      </c>
      <c r="B42" s="10">
        <v>2978</v>
      </c>
      <c r="C42" s="10">
        <v>0</v>
      </c>
      <c r="D42" s="10">
        <v>0</v>
      </c>
      <c r="E42" s="10">
        <v>0</v>
      </c>
      <c r="F42" s="10">
        <v>0</v>
      </c>
      <c r="G42" s="10">
        <v>0</v>
      </c>
      <c r="H42" s="10">
        <f t="shared" ref="H42:H48" si="12">SUM(B42:G42)</f>
        <v>2978</v>
      </c>
      <c r="I42" s="155">
        <v>0</v>
      </c>
      <c r="J42" s="155">
        <v>3</v>
      </c>
      <c r="K42" s="155">
        <v>0</v>
      </c>
      <c r="L42" s="179">
        <f t="shared" ref="L42:L48" si="13">SUM(H42:J42,-K42)</f>
        <v>2981</v>
      </c>
    </row>
    <row r="43" spans="1:12" ht="19.5" customHeight="1">
      <c r="A43" s="69" t="s">
        <v>70</v>
      </c>
      <c r="B43" s="10">
        <v>552</v>
      </c>
      <c r="C43" s="10">
        <v>0</v>
      </c>
      <c r="D43" s="10">
        <v>0</v>
      </c>
      <c r="E43" s="10">
        <v>0</v>
      </c>
      <c r="F43" s="10">
        <v>0</v>
      </c>
      <c r="G43" s="10">
        <v>0</v>
      </c>
      <c r="H43" s="10">
        <f t="shared" si="12"/>
        <v>552</v>
      </c>
      <c r="I43" s="155">
        <v>0</v>
      </c>
      <c r="J43" s="155">
        <v>1</v>
      </c>
      <c r="K43" s="155">
        <v>0</v>
      </c>
      <c r="L43" s="179">
        <f t="shared" si="13"/>
        <v>553</v>
      </c>
    </row>
    <row r="44" spans="1:12" ht="19.5" customHeight="1">
      <c r="A44" s="69" t="s">
        <v>71</v>
      </c>
      <c r="B44" s="10">
        <v>12486</v>
      </c>
      <c r="C44" s="10">
        <v>0</v>
      </c>
      <c r="D44" s="10">
        <v>0</v>
      </c>
      <c r="E44" s="10">
        <v>0</v>
      </c>
      <c r="F44" s="10">
        <v>32</v>
      </c>
      <c r="G44" s="10">
        <v>0</v>
      </c>
      <c r="H44" s="10">
        <f t="shared" si="12"/>
        <v>12518</v>
      </c>
      <c r="I44" s="155">
        <v>0</v>
      </c>
      <c r="J44" s="155">
        <v>208</v>
      </c>
      <c r="K44" s="155">
        <v>0</v>
      </c>
      <c r="L44" s="179">
        <f t="shared" si="13"/>
        <v>12726</v>
      </c>
    </row>
    <row r="45" spans="1:12" ht="19.5" customHeight="1">
      <c r="A45" s="69" t="s">
        <v>72</v>
      </c>
      <c r="B45" s="10">
        <v>10843</v>
      </c>
      <c r="C45" s="10">
        <v>0</v>
      </c>
      <c r="D45" s="10">
        <v>0</v>
      </c>
      <c r="E45" s="10">
        <v>0</v>
      </c>
      <c r="F45" s="10">
        <v>64</v>
      </c>
      <c r="G45" s="10">
        <v>0</v>
      </c>
      <c r="H45" s="10">
        <f t="shared" si="12"/>
        <v>10907</v>
      </c>
      <c r="I45" s="155">
        <v>0</v>
      </c>
      <c r="J45" s="155">
        <v>31</v>
      </c>
      <c r="K45" s="155">
        <v>0</v>
      </c>
      <c r="L45" s="179">
        <f t="shared" si="13"/>
        <v>10938</v>
      </c>
    </row>
    <row r="46" spans="1:12" ht="19.5" customHeight="1">
      <c r="A46" s="69" t="s">
        <v>73</v>
      </c>
      <c r="B46" s="10">
        <v>1761</v>
      </c>
      <c r="C46" s="10">
        <v>0</v>
      </c>
      <c r="D46" s="10">
        <v>0</v>
      </c>
      <c r="E46" s="10">
        <v>0</v>
      </c>
      <c r="F46" s="10">
        <v>0</v>
      </c>
      <c r="G46" s="10">
        <v>0</v>
      </c>
      <c r="H46" s="10">
        <f t="shared" si="12"/>
        <v>1761</v>
      </c>
      <c r="I46" s="155">
        <v>0</v>
      </c>
      <c r="J46" s="155">
        <v>20</v>
      </c>
      <c r="K46" s="155">
        <v>0</v>
      </c>
      <c r="L46" s="179">
        <f t="shared" si="13"/>
        <v>1781</v>
      </c>
    </row>
    <row r="47" spans="1:12" ht="19.5" customHeight="1">
      <c r="A47" s="69" t="s">
        <v>74</v>
      </c>
      <c r="B47" s="10">
        <v>3088308</v>
      </c>
      <c r="C47" s="10">
        <v>0</v>
      </c>
      <c r="D47" s="10">
        <v>0</v>
      </c>
      <c r="E47" s="10">
        <v>0</v>
      </c>
      <c r="F47" s="10">
        <v>397</v>
      </c>
      <c r="G47" s="10">
        <v>0</v>
      </c>
      <c r="H47" s="10">
        <f t="shared" si="12"/>
        <v>3088705</v>
      </c>
      <c r="I47" s="155">
        <v>0</v>
      </c>
      <c r="J47" s="155">
        <v>43597</v>
      </c>
      <c r="K47" s="155">
        <v>0</v>
      </c>
      <c r="L47" s="179">
        <f t="shared" si="13"/>
        <v>3132302</v>
      </c>
    </row>
    <row r="48" spans="1:12" ht="19.5" customHeight="1">
      <c r="A48" s="69" t="s">
        <v>75</v>
      </c>
      <c r="B48" s="10">
        <v>767547</v>
      </c>
      <c r="C48" s="10">
        <v>652</v>
      </c>
      <c r="D48" s="10">
        <v>0</v>
      </c>
      <c r="E48" s="10">
        <v>0</v>
      </c>
      <c r="F48" s="10">
        <v>25</v>
      </c>
      <c r="G48" s="10">
        <v>49</v>
      </c>
      <c r="H48" s="10">
        <f t="shared" si="12"/>
        <v>768273</v>
      </c>
      <c r="I48" s="155">
        <v>-6982</v>
      </c>
      <c r="J48" s="155">
        <v>2091</v>
      </c>
      <c r="K48" s="155">
        <v>436</v>
      </c>
      <c r="L48" s="179">
        <f t="shared" si="13"/>
        <v>762946</v>
      </c>
    </row>
    <row r="49" spans="1:12" ht="19.5" customHeight="1">
      <c r="A49" s="165" t="s">
        <v>76</v>
      </c>
      <c r="B49" s="174">
        <f t="shared" ref="B49:L49" si="14">SUM(B50:B54)</f>
        <v>109193</v>
      </c>
      <c r="C49" s="174">
        <f t="shared" si="14"/>
        <v>0</v>
      </c>
      <c r="D49" s="174">
        <f t="shared" si="14"/>
        <v>0</v>
      </c>
      <c r="E49" s="174">
        <f t="shared" si="14"/>
        <v>0</v>
      </c>
      <c r="F49" s="174">
        <f t="shared" si="14"/>
        <v>514</v>
      </c>
      <c r="G49" s="174">
        <f t="shared" si="14"/>
        <v>45</v>
      </c>
      <c r="H49" s="174">
        <f>SUM(H50:H54)</f>
        <v>109752</v>
      </c>
      <c r="I49" s="177">
        <f t="shared" si="14"/>
        <v>0</v>
      </c>
      <c r="J49" s="177">
        <f t="shared" si="14"/>
        <v>49</v>
      </c>
      <c r="K49" s="177">
        <f t="shared" si="14"/>
        <v>0</v>
      </c>
      <c r="L49" s="178">
        <f t="shared" si="14"/>
        <v>109801</v>
      </c>
    </row>
    <row r="50" spans="1:12" ht="19.5" customHeight="1">
      <c r="A50" s="69" t="s">
        <v>77</v>
      </c>
      <c r="B50" s="10">
        <v>58400</v>
      </c>
      <c r="C50" s="10">
        <v>0</v>
      </c>
      <c r="D50" s="10">
        <v>0</v>
      </c>
      <c r="E50" s="10">
        <v>0</v>
      </c>
      <c r="F50" s="10">
        <v>5</v>
      </c>
      <c r="G50" s="10">
        <v>34</v>
      </c>
      <c r="H50" s="10">
        <f>SUM(B50:G50)</f>
        <v>58439</v>
      </c>
      <c r="I50" s="155">
        <v>0</v>
      </c>
      <c r="J50" s="155">
        <v>28</v>
      </c>
      <c r="K50" s="155">
        <v>0</v>
      </c>
      <c r="L50" s="179">
        <f>SUM(H50:J50,-K50)</f>
        <v>58467</v>
      </c>
    </row>
    <row r="51" spans="1:12" ht="19.5" customHeight="1">
      <c r="A51" s="69" t="s">
        <v>78</v>
      </c>
      <c r="B51" s="10">
        <v>1543</v>
      </c>
      <c r="C51" s="10">
        <v>0</v>
      </c>
      <c r="D51" s="10">
        <v>0</v>
      </c>
      <c r="E51" s="10">
        <v>0</v>
      </c>
      <c r="F51" s="10">
        <v>0</v>
      </c>
      <c r="G51" s="10">
        <v>0</v>
      </c>
      <c r="H51" s="10">
        <f>SUM(B51:G51)</f>
        <v>1543</v>
      </c>
      <c r="I51" s="155">
        <v>0</v>
      </c>
      <c r="J51" s="155">
        <v>0</v>
      </c>
      <c r="K51" s="155">
        <v>0</v>
      </c>
      <c r="L51" s="179">
        <f>SUM(H51:J51,-K51)</f>
        <v>1543</v>
      </c>
    </row>
    <row r="52" spans="1:12" ht="19.5" customHeight="1">
      <c r="A52" s="69" t="s">
        <v>79</v>
      </c>
      <c r="B52" s="10">
        <v>40318</v>
      </c>
      <c r="C52" s="10">
        <v>0</v>
      </c>
      <c r="D52" s="10">
        <v>0</v>
      </c>
      <c r="E52" s="10">
        <v>0</v>
      </c>
      <c r="F52" s="10">
        <v>0</v>
      </c>
      <c r="G52" s="10">
        <v>0</v>
      </c>
      <c r="H52" s="10">
        <f>SUM(B52:G52)</f>
        <v>40318</v>
      </c>
      <c r="I52" s="155">
        <v>0</v>
      </c>
      <c r="J52" s="155">
        <v>4</v>
      </c>
      <c r="K52" s="155">
        <v>0</v>
      </c>
      <c r="L52" s="179">
        <f>SUM(H52:J52,-K52)</f>
        <v>40322</v>
      </c>
    </row>
    <row r="53" spans="1:12" ht="19.5" customHeight="1">
      <c r="A53" s="69" t="s">
        <v>80</v>
      </c>
      <c r="B53" s="10">
        <v>8275</v>
      </c>
      <c r="C53" s="10">
        <v>0</v>
      </c>
      <c r="D53" s="10">
        <v>0</v>
      </c>
      <c r="E53" s="10">
        <v>0</v>
      </c>
      <c r="F53" s="10">
        <v>509</v>
      </c>
      <c r="G53" s="10">
        <v>11</v>
      </c>
      <c r="H53" s="10">
        <f>SUM(B53:G53)</f>
        <v>8795</v>
      </c>
      <c r="I53" s="155">
        <v>0</v>
      </c>
      <c r="J53" s="155">
        <v>17</v>
      </c>
      <c r="K53" s="155">
        <v>0</v>
      </c>
      <c r="L53" s="179">
        <f>SUM(H53:J53,-K53)</f>
        <v>8812</v>
      </c>
    </row>
    <row r="54" spans="1:12" ht="19.5" customHeight="1">
      <c r="A54" s="69" t="s">
        <v>81</v>
      </c>
      <c r="B54" s="10">
        <v>657</v>
      </c>
      <c r="C54" s="10">
        <v>0</v>
      </c>
      <c r="D54" s="10">
        <v>0</v>
      </c>
      <c r="E54" s="10">
        <v>0</v>
      </c>
      <c r="F54" s="10">
        <v>0</v>
      </c>
      <c r="G54" s="10">
        <v>0</v>
      </c>
      <c r="H54" s="10">
        <f>SUM(B54:G54)</f>
        <v>657</v>
      </c>
      <c r="I54" s="155">
        <v>0</v>
      </c>
      <c r="J54" s="155">
        <v>0</v>
      </c>
      <c r="K54" s="155">
        <v>0</v>
      </c>
      <c r="L54" s="179">
        <f>SUM(H54:J54,-K54)</f>
        <v>657</v>
      </c>
    </row>
    <row r="55" spans="1:12" ht="19.5" customHeight="1">
      <c r="A55" s="165" t="s">
        <v>82</v>
      </c>
      <c r="B55" s="174">
        <f t="shared" ref="B55:L55" si="15">SUM(B56:B57)</f>
        <v>62540</v>
      </c>
      <c r="C55" s="174">
        <f t="shared" si="15"/>
        <v>0</v>
      </c>
      <c r="D55" s="174">
        <f t="shared" si="15"/>
        <v>0</v>
      </c>
      <c r="E55" s="174">
        <f t="shared" si="15"/>
        <v>0</v>
      </c>
      <c r="F55" s="174">
        <f t="shared" si="15"/>
        <v>52</v>
      </c>
      <c r="G55" s="174">
        <f t="shared" si="15"/>
        <v>0</v>
      </c>
      <c r="H55" s="174">
        <f t="shared" si="15"/>
        <v>62592</v>
      </c>
      <c r="I55" s="177">
        <f t="shared" si="15"/>
        <v>0</v>
      </c>
      <c r="J55" s="177">
        <f t="shared" si="15"/>
        <v>1443</v>
      </c>
      <c r="K55" s="177">
        <f t="shared" si="15"/>
        <v>0</v>
      </c>
      <c r="L55" s="178">
        <f t="shared" si="15"/>
        <v>64035</v>
      </c>
    </row>
    <row r="56" spans="1:12" ht="19.5" customHeight="1">
      <c r="A56" s="69" t="s">
        <v>83</v>
      </c>
      <c r="B56" s="10">
        <v>12471</v>
      </c>
      <c r="C56" s="10">
        <v>0</v>
      </c>
      <c r="D56" s="10">
        <v>0</v>
      </c>
      <c r="E56" s="10">
        <v>0</v>
      </c>
      <c r="F56" s="10">
        <v>48</v>
      </c>
      <c r="G56" s="10">
        <v>0</v>
      </c>
      <c r="H56" s="10">
        <f>SUM(B56:G56)</f>
        <v>12519</v>
      </c>
      <c r="I56" s="155">
        <v>0</v>
      </c>
      <c r="J56" s="155">
        <v>648</v>
      </c>
      <c r="K56" s="155">
        <v>0</v>
      </c>
      <c r="L56" s="179">
        <f>SUM(H56:J56,-K56)</f>
        <v>13167</v>
      </c>
    </row>
    <row r="57" spans="1:12" ht="19.5" customHeight="1">
      <c r="A57" s="69" t="s">
        <v>84</v>
      </c>
      <c r="B57" s="10">
        <v>50069</v>
      </c>
      <c r="C57" s="10">
        <v>0</v>
      </c>
      <c r="D57" s="10">
        <v>0</v>
      </c>
      <c r="E57" s="10">
        <v>0</v>
      </c>
      <c r="F57" s="10">
        <v>4</v>
      </c>
      <c r="G57" s="10">
        <v>0</v>
      </c>
      <c r="H57" s="10">
        <f>SUM(B57:G57)</f>
        <v>50073</v>
      </c>
      <c r="I57" s="155">
        <v>0</v>
      </c>
      <c r="J57" s="155">
        <v>795</v>
      </c>
      <c r="K57" s="155">
        <v>0</v>
      </c>
      <c r="L57" s="179">
        <f>SUM(H57:J57,-K57)</f>
        <v>50868</v>
      </c>
    </row>
    <row r="58" spans="1:12" ht="19.5" customHeight="1">
      <c r="A58" s="165" t="s">
        <v>86</v>
      </c>
      <c r="B58" s="174">
        <f t="shared" ref="B58:L58" si="16">SUM(B59:B62)</f>
        <v>1072468</v>
      </c>
      <c r="C58" s="174">
        <f t="shared" si="16"/>
        <v>81719</v>
      </c>
      <c r="D58" s="174">
        <f t="shared" si="16"/>
        <v>0</v>
      </c>
      <c r="E58" s="174">
        <f t="shared" si="16"/>
        <v>0</v>
      </c>
      <c r="F58" s="174">
        <f t="shared" si="16"/>
        <v>132</v>
      </c>
      <c r="G58" s="174">
        <f t="shared" si="16"/>
        <v>0</v>
      </c>
      <c r="H58" s="174">
        <f t="shared" si="16"/>
        <v>1154319</v>
      </c>
      <c r="I58" s="177">
        <f t="shared" si="16"/>
        <v>-2208</v>
      </c>
      <c r="J58" s="177">
        <f t="shared" si="16"/>
        <v>26457</v>
      </c>
      <c r="K58" s="177">
        <f t="shared" si="16"/>
        <v>77236</v>
      </c>
      <c r="L58" s="178">
        <f t="shared" si="16"/>
        <v>1101332</v>
      </c>
    </row>
    <row r="59" spans="1:12" ht="19.5" customHeight="1">
      <c r="A59" s="69" t="s">
        <v>88</v>
      </c>
      <c r="B59" s="10">
        <v>362361</v>
      </c>
      <c r="C59" s="10">
        <v>43141</v>
      </c>
      <c r="D59" s="10">
        <v>0</v>
      </c>
      <c r="E59" s="10">
        <v>0</v>
      </c>
      <c r="F59" s="10">
        <v>132</v>
      </c>
      <c r="G59" s="10">
        <v>0</v>
      </c>
      <c r="H59" s="10">
        <f>SUM(B59:G59)</f>
        <v>405634</v>
      </c>
      <c r="I59" s="155">
        <v>-1254</v>
      </c>
      <c r="J59" s="155">
        <v>22509</v>
      </c>
      <c r="K59" s="155">
        <v>38679</v>
      </c>
      <c r="L59" s="179">
        <f>SUM(H59:J59,-K59)</f>
        <v>388210</v>
      </c>
    </row>
    <row r="60" spans="1:12" ht="19.5" customHeight="1">
      <c r="A60" s="69" t="s">
        <v>89</v>
      </c>
      <c r="B60" s="10">
        <v>16358</v>
      </c>
      <c r="C60" s="10">
        <v>73</v>
      </c>
      <c r="D60" s="10">
        <v>0</v>
      </c>
      <c r="E60" s="10">
        <v>0</v>
      </c>
      <c r="F60" s="10">
        <v>0</v>
      </c>
      <c r="G60" s="10">
        <v>0</v>
      </c>
      <c r="H60" s="10">
        <f>SUM(B60:G60)</f>
        <v>16431</v>
      </c>
      <c r="I60" s="155">
        <v>0</v>
      </c>
      <c r="J60" s="155">
        <v>32</v>
      </c>
      <c r="K60" s="155">
        <v>51</v>
      </c>
      <c r="L60" s="179">
        <f>SUM(H60:J60,-K60)</f>
        <v>16412</v>
      </c>
    </row>
    <row r="61" spans="1:12" ht="19.5" customHeight="1">
      <c r="A61" s="69" t="s">
        <v>91</v>
      </c>
      <c r="B61" s="10">
        <v>212100</v>
      </c>
      <c r="C61" s="10">
        <v>2978</v>
      </c>
      <c r="D61" s="10">
        <v>0</v>
      </c>
      <c r="E61" s="10">
        <v>0</v>
      </c>
      <c r="F61" s="10">
        <v>0</v>
      </c>
      <c r="G61" s="10">
        <v>0</v>
      </c>
      <c r="H61" s="10">
        <f>SUM(B61:G61)</f>
        <v>215078</v>
      </c>
      <c r="I61" s="155">
        <v>-7</v>
      </c>
      <c r="J61" s="155">
        <v>330</v>
      </c>
      <c r="K61" s="155">
        <v>2383</v>
      </c>
      <c r="L61" s="179">
        <f>SUM(H61:J61,-K61)</f>
        <v>213018</v>
      </c>
    </row>
    <row r="62" spans="1:12" ht="19.5" customHeight="1">
      <c r="A62" s="69" t="s">
        <v>93</v>
      </c>
      <c r="B62" s="10">
        <v>481649</v>
      </c>
      <c r="C62" s="10">
        <v>35527</v>
      </c>
      <c r="D62" s="10">
        <v>0</v>
      </c>
      <c r="E62" s="10">
        <v>0</v>
      </c>
      <c r="F62" s="10">
        <v>0</v>
      </c>
      <c r="G62" s="10">
        <v>0</v>
      </c>
      <c r="H62" s="10">
        <f>SUM(B62:G62)</f>
        <v>517176</v>
      </c>
      <c r="I62" s="155">
        <v>-947</v>
      </c>
      <c r="J62" s="155">
        <v>3586</v>
      </c>
      <c r="K62" s="155">
        <v>36123</v>
      </c>
      <c r="L62" s="179">
        <f>SUM(H62:J62,-K62)</f>
        <v>483692</v>
      </c>
    </row>
    <row r="63" spans="1:12" ht="19.5" customHeight="1">
      <c r="A63" s="165" t="s">
        <v>94</v>
      </c>
      <c r="B63" s="174">
        <f t="shared" ref="B63:K63" si="17">SUM(B64:B67)</f>
        <v>6553618</v>
      </c>
      <c r="C63" s="174">
        <f t="shared" si="17"/>
        <v>31403</v>
      </c>
      <c r="D63" s="174">
        <f t="shared" si="17"/>
        <v>0</v>
      </c>
      <c r="E63" s="174">
        <f>SUM(E64:E67)</f>
        <v>0</v>
      </c>
      <c r="F63" s="174">
        <f>SUM(F64:F67)</f>
        <v>2727</v>
      </c>
      <c r="G63" s="174">
        <f>SUM(G64:G67)</f>
        <v>8810</v>
      </c>
      <c r="H63" s="174">
        <f>SUM(H64:H67)</f>
        <v>6596558</v>
      </c>
      <c r="I63" s="177">
        <f t="shared" si="17"/>
        <v>166</v>
      </c>
      <c r="J63" s="177">
        <f t="shared" si="17"/>
        <v>16040</v>
      </c>
      <c r="K63" s="177">
        <f t="shared" si="17"/>
        <v>27809</v>
      </c>
      <c r="L63" s="178">
        <f>SUM(L64:L67)</f>
        <v>6584955</v>
      </c>
    </row>
    <row r="64" spans="1:12" ht="19.5" customHeight="1">
      <c r="A64" s="69" t="s">
        <v>95</v>
      </c>
      <c r="B64" s="10">
        <v>6314200</v>
      </c>
      <c r="C64" s="10">
        <v>21520</v>
      </c>
      <c r="D64" s="10">
        <v>0</v>
      </c>
      <c r="E64" s="10">
        <v>0</v>
      </c>
      <c r="F64" s="10">
        <v>2018</v>
      </c>
      <c r="G64" s="10">
        <v>8810</v>
      </c>
      <c r="H64" s="10">
        <f>SUM(B64:G64)</f>
        <v>6346548</v>
      </c>
      <c r="I64" s="155">
        <v>-112</v>
      </c>
      <c r="J64" s="155">
        <v>14507</v>
      </c>
      <c r="K64" s="155">
        <v>20183</v>
      </c>
      <c r="L64" s="179">
        <f>SUM(H64:J64,-K64)</f>
        <v>6340760</v>
      </c>
    </row>
    <row r="65" spans="1:12" ht="19.5" customHeight="1">
      <c r="A65" s="69" t="s">
        <v>96</v>
      </c>
      <c r="B65" s="10">
        <v>176629</v>
      </c>
      <c r="C65" s="10">
        <v>6344</v>
      </c>
      <c r="D65" s="10">
        <v>0</v>
      </c>
      <c r="E65" s="10">
        <v>0</v>
      </c>
      <c r="F65" s="10">
        <v>36</v>
      </c>
      <c r="G65" s="10">
        <v>0</v>
      </c>
      <c r="H65" s="10">
        <f>SUM(B65:G65)</f>
        <v>183009</v>
      </c>
      <c r="I65" s="155">
        <v>0</v>
      </c>
      <c r="J65" s="155">
        <v>1287</v>
      </c>
      <c r="K65" s="155">
        <v>4788</v>
      </c>
      <c r="L65" s="179">
        <f>SUM(H65:J65,-K65)</f>
        <v>179508</v>
      </c>
    </row>
    <row r="66" spans="1:12" ht="19.5" customHeight="1">
      <c r="A66" s="69" t="s">
        <v>97</v>
      </c>
      <c r="B66" s="10">
        <v>10952</v>
      </c>
      <c r="C66" s="10">
        <v>803</v>
      </c>
      <c r="D66" s="10">
        <v>0</v>
      </c>
      <c r="E66" s="10">
        <v>0</v>
      </c>
      <c r="F66" s="10">
        <v>0</v>
      </c>
      <c r="G66" s="10">
        <v>0</v>
      </c>
      <c r="H66" s="10">
        <f>SUM(B66:G66)</f>
        <v>11755</v>
      </c>
      <c r="I66" s="155">
        <v>0</v>
      </c>
      <c r="J66" s="155">
        <v>155</v>
      </c>
      <c r="K66" s="155">
        <v>613</v>
      </c>
      <c r="L66" s="179">
        <f>SUM(H66:J66,-K66)</f>
        <v>11297</v>
      </c>
    </row>
    <row r="67" spans="1:12" ht="19.5" customHeight="1">
      <c r="A67" s="69" t="s">
        <v>98</v>
      </c>
      <c r="B67" s="10">
        <v>51837</v>
      </c>
      <c r="C67" s="10">
        <v>2736</v>
      </c>
      <c r="D67" s="10">
        <v>0</v>
      </c>
      <c r="E67" s="10">
        <v>0</v>
      </c>
      <c r="F67" s="10">
        <v>673</v>
      </c>
      <c r="G67" s="10">
        <v>0</v>
      </c>
      <c r="H67" s="10">
        <f>SUM(B67:G67)</f>
        <v>55246</v>
      </c>
      <c r="I67" s="155">
        <v>278</v>
      </c>
      <c r="J67" s="155">
        <v>91</v>
      </c>
      <c r="K67" s="155">
        <v>2225</v>
      </c>
      <c r="L67" s="179">
        <f>SUM(H67:J67,-K67)</f>
        <v>53390</v>
      </c>
    </row>
    <row r="68" spans="1:12" ht="19.5" customHeight="1">
      <c r="A68" s="165" t="s">
        <v>99</v>
      </c>
      <c r="B68" s="174">
        <f t="shared" ref="B68:L68" si="18">SUM(B69:B72)</f>
        <v>279216</v>
      </c>
      <c r="C68" s="174">
        <f t="shared" si="18"/>
        <v>1032</v>
      </c>
      <c r="D68" s="174">
        <f t="shared" si="18"/>
        <v>0</v>
      </c>
      <c r="E68" s="174">
        <f t="shared" si="18"/>
        <v>0</v>
      </c>
      <c r="F68" s="174">
        <f t="shared" si="18"/>
        <v>250</v>
      </c>
      <c r="G68" s="174">
        <f>SUM(G69:G72)</f>
        <v>67</v>
      </c>
      <c r="H68" s="174">
        <f>SUM(H69:H72)</f>
        <v>280565</v>
      </c>
      <c r="I68" s="177">
        <f t="shared" si="18"/>
        <v>-122</v>
      </c>
      <c r="J68" s="177">
        <f t="shared" si="18"/>
        <v>423</v>
      </c>
      <c r="K68" s="177">
        <f t="shared" si="18"/>
        <v>662</v>
      </c>
      <c r="L68" s="178">
        <f t="shared" si="18"/>
        <v>280204</v>
      </c>
    </row>
    <row r="69" spans="1:12" ht="19.5" customHeight="1">
      <c r="A69" s="69" t="s">
        <v>100</v>
      </c>
      <c r="B69" s="10">
        <v>215798</v>
      </c>
      <c r="C69" s="10">
        <v>1032</v>
      </c>
      <c r="D69" s="10">
        <v>0</v>
      </c>
      <c r="E69" s="10">
        <v>0</v>
      </c>
      <c r="F69" s="10">
        <v>87</v>
      </c>
      <c r="G69" s="10">
        <v>17</v>
      </c>
      <c r="H69" s="10">
        <f>SUM(B69:G69)</f>
        <v>216934</v>
      </c>
      <c r="I69" s="155">
        <v>-122</v>
      </c>
      <c r="J69" s="155">
        <v>74</v>
      </c>
      <c r="K69" s="155">
        <v>662</v>
      </c>
      <c r="L69" s="179">
        <f>SUM(H69:J69,-K69)</f>
        <v>216224</v>
      </c>
    </row>
    <row r="70" spans="1:12" ht="19.5" customHeight="1">
      <c r="A70" s="69" t="s">
        <v>101</v>
      </c>
      <c r="B70" s="10">
        <v>55598</v>
      </c>
      <c r="C70" s="10">
        <v>0</v>
      </c>
      <c r="D70" s="10">
        <v>0</v>
      </c>
      <c r="E70" s="10">
        <v>0</v>
      </c>
      <c r="F70" s="10">
        <v>163</v>
      </c>
      <c r="G70" s="10">
        <v>50</v>
      </c>
      <c r="H70" s="10">
        <f>SUM(B70:G70)</f>
        <v>55811</v>
      </c>
      <c r="I70" s="155">
        <v>0</v>
      </c>
      <c r="J70" s="155">
        <v>342</v>
      </c>
      <c r="K70" s="155">
        <v>0</v>
      </c>
      <c r="L70" s="179">
        <f>SUM(H70:J70,-K70)</f>
        <v>56153</v>
      </c>
    </row>
    <row r="71" spans="1:12" ht="19.5" customHeight="1">
      <c r="A71" s="69" t="s">
        <v>102</v>
      </c>
      <c r="B71" s="10">
        <v>7237</v>
      </c>
      <c r="C71" s="10">
        <v>0</v>
      </c>
      <c r="D71" s="10">
        <v>0</v>
      </c>
      <c r="E71" s="10">
        <v>0</v>
      </c>
      <c r="F71" s="10">
        <v>0</v>
      </c>
      <c r="G71" s="10">
        <v>0</v>
      </c>
      <c r="H71" s="10">
        <f>SUM(B71:G71)</f>
        <v>7237</v>
      </c>
      <c r="I71" s="155">
        <v>0</v>
      </c>
      <c r="J71" s="155">
        <v>7</v>
      </c>
      <c r="K71" s="155">
        <v>0</v>
      </c>
      <c r="L71" s="179">
        <f>SUM(H71:J71,-K71)</f>
        <v>7244</v>
      </c>
    </row>
    <row r="72" spans="1:12" ht="19.5" customHeight="1">
      <c r="A72" s="69" t="s">
        <v>103</v>
      </c>
      <c r="B72" s="10">
        <v>583</v>
      </c>
      <c r="C72" s="10">
        <v>0</v>
      </c>
      <c r="D72" s="10">
        <v>0</v>
      </c>
      <c r="E72" s="10">
        <v>0</v>
      </c>
      <c r="F72" s="10">
        <v>0</v>
      </c>
      <c r="G72" s="10">
        <v>0</v>
      </c>
      <c r="H72" s="10">
        <f>SUM(B72:G72)</f>
        <v>583</v>
      </c>
      <c r="I72" s="155">
        <v>0</v>
      </c>
      <c r="J72" s="155">
        <v>0</v>
      </c>
      <c r="K72" s="155">
        <v>0</v>
      </c>
      <c r="L72" s="179">
        <f>SUM(H72:J72,-K72)</f>
        <v>583</v>
      </c>
    </row>
    <row r="73" spans="1:12" ht="19.5" customHeight="1">
      <c r="A73" s="71" t="s">
        <v>1</v>
      </c>
      <c r="B73" s="95">
        <f t="shared" ref="B73:L73" si="19">B74</f>
        <v>358953</v>
      </c>
      <c r="C73" s="95">
        <f t="shared" si="19"/>
        <v>1447</v>
      </c>
      <c r="D73" s="95">
        <f t="shared" si="19"/>
        <v>0</v>
      </c>
      <c r="E73" s="95">
        <f t="shared" si="19"/>
        <v>0</v>
      </c>
      <c r="F73" s="95">
        <f t="shared" si="19"/>
        <v>1013</v>
      </c>
      <c r="G73" s="95">
        <f t="shared" si="19"/>
        <v>1086</v>
      </c>
      <c r="H73" s="95">
        <f t="shared" si="19"/>
        <v>362499</v>
      </c>
      <c r="I73" s="153">
        <f t="shared" si="19"/>
        <v>-1138</v>
      </c>
      <c r="J73" s="153">
        <f t="shared" si="19"/>
        <v>3035</v>
      </c>
      <c r="K73" s="153">
        <f t="shared" si="19"/>
        <v>3539</v>
      </c>
      <c r="L73" s="154">
        <f t="shared" si="19"/>
        <v>360857</v>
      </c>
    </row>
    <row r="74" spans="1:12" ht="19.5" customHeight="1">
      <c r="A74" s="165" t="s">
        <v>104</v>
      </c>
      <c r="B74" s="174">
        <f t="shared" ref="B74:L74" si="20">SUM(B75:B78)</f>
        <v>358953</v>
      </c>
      <c r="C74" s="174">
        <f>SUM(C75:C78)</f>
        <v>1447</v>
      </c>
      <c r="D74" s="174">
        <f>SUM(D75:D78)</f>
        <v>0</v>
      </c>
      <c r="E74" s="174">
        <f t="shared" si="20"/>
        <v>0</v>
      </c>
      <c r="F74" s="174">
        <f t="shared" si="20"/>
        <v>1013</v>
      </c>
      <c r="G74" s="174">
        <f t="shared" si="20"/>
        <v>1086</v>
      </c>
      <c r="H74" s="174">
        <f t="shared" si="20"/>
        <v>362499</v>
      </c>
      <c r="I74" s="177">
        <f t="shared" si="20"/>
        <v>-1138</v>
      </c>
      <c r="J74" s="177">
        <f t="shared" si="20"/>
        <v>3035</v>
      </c>
      <c r="K74" s="177">
        <f t="shared" si="20"/>
        <v>3539</v>
      </c>
      <c r="L74" s="178">
        <f t="shared" si="20"/>
        <v>360857</v>
      </c>
    </row>
    <row r="75" spans="1:12" ht="19.5" customHeight="1">
      <c r="A75" s="69" t="s">
        <v>106</v>
      </c>
      <c r="B75" s="10">
        <v>26267</v>
      </c>
      <c r="C75" s="10">
        <v>9</v>
      </c>
      <c r="D75" s="10">
        <v>0</v>
      </c>
      <c r="E75" s="10">
        <v>0</v>
      </c>
      <c r="F75" s="10">
        <v>596</v>
      </c>
      <c r="G75" s="10">
        <v>0</v>
      </c>
      <c r="H75" s="10">
        <f>SUM(B75:G75)</f>
        <v>26872</v>
      </c>
      <c r="I75" s="155">
        <v>-1209</v>
      </c>
      <c r="J75" s="155">
        <v>533</v>
      </c>
      <c r="K75" s="155">
        <v>2957</v>
      </c>
      <c r="L75" s="179">
        <f>SUM(H75:J75,-K75)</f>
        <v>23239</v>
      </c>
    </row>
    <row r="76" spans="1:12" ht="19.5" customHeight="1">
      <c r="A76" s="69" t="s">
        <v>107</v>
      </c>
      <c r="B76" s="10">
        <v>144503</v>
      </c>
      <c r="C76" s="10">
        <v>533</v>
      </c>
      <c r="D76" s="10">
        <v>0</v>
      </c>
      <c r="E76" s="10">
        <v>0</v>
      </c>
      <c r="F76" s="10">
        <v>20</v>
      </c>
      <c r="G76" s="10">
        <v>269</v>
      </c>
      <c r="H76" s="10">
        <f>SUM(B76:G76)</f>
        <v>145325</v>
      </c>
      <c r="I76" s="155">
        <v>71</v>
      </c>
      <c r="J76" s="155">
        <v>1818</v>
      </c>
      <c r="K76" s="155">
        <v>39</v>
      </c>
      <c r="L76" s="179">
        <f>SUM(H76:J76,-K76)</f>
        <v>147175</v>
      </c>
    </row>
    <row r="77" spans="1:12" ht="19.5" customHeight="1">
      <c r="A77" s="69" t="s">
        <v>108</v>
      </c>
      <c r="B77" s="10">
        <v>119101</v>
      </c>
      <c r="C77" s="10">
        <v>905</v>
      </c>
      <c r="D77" s="10">
        <v>0</v>
      </c>
      <c r="E77" s="10">
        <v>0</v>
      </c>
      <c r="F77" s="10">
        <v>222</v>
      </c>
      <c r="G77" s="10">
        <v>0</v>
      </c>
      <c r="H77" s="10">
        <f>SUM(B77:G77)</f>
        <v>120228</v>
      </c>
      <c r="I77" s="155">
        <v>0</v>
      </c>
      <c r="J77" s="155">
        <v>46</v>
      </c>
      <c r="K77" s="155">
        <v>543</v>
      </c>
      <c r="L77" s="179">
        <f>SUM(H77:J77,-K77)</f>
        <v>119731</v>
      </c>
    </row>
    <row r="78" spans="1:12" ht="19.5" customHeight="1">
      <c r="A78" s="69" t="s">
        <v>109</v>
      </c>
      <c r="B78" s="10">
        <v>69082</v>
      </c>
      <c r="C78" s="10">
        <v>0</v>
      </c>
      <c r="D78" s="10">
        <v>0</v>
      </c>
      <c r="E78" s="10">
        <v>0</v>
      </c>
      <c r="F78" s="10">
        <v>175</v>
      </c>
      <c r="G78" s="10">
        <v>817</v>
      </c>
      <c r="H78" s="10">
        <f>SUM(B78:G78)</f>
        <v>70074</v>
      </c>
      <c r="I78" s="155">
        <v>0</v>
      </c>
      <c r="J78" s="155">
        <v>638</v>
      </c>
      <c r="K78" s="155">
        <v>0</v>
      </c>
      <c r="L78" s="179">
        <f>SUM(H78:J78,-K78)</f>
        <v>70712</v>
      </c>
    </row>
    <row r="79" spans="1:12" ht="19.5" customHeight="1">
      <c r="A79" s="71" t="s">
        <v>5</v>
      </c>
      <c r="B79" s="95">
        <f t="shared" ref="B79:L79" si="21">B80+B83+B87+B91+B95+B100</f>
        <v>3805560</v>
      </c>
      <c r="C79" s="95">
        <f>C80+C83+C87+C91+C95+C100</f>
        <v>14591</v>
      </c>
      <c r="D79" s="95">
        <f>D80+D83+D87+D91+D95+D100</f>
        <v>0</v>
      </c>
      <c r="E79" s="95">
        <f t="shared" si="21"/>
        <v>0</v>
      </c>
      <c r="F79" s="95">
        <f t="shared" si="21"/>
        <v>6867</v>
      </c>
      <c r="G79" s="95">
        <f t="shared" si="21"/>
        <v>3878</v>
      </c>
      <c r="H79" s="95">
        <f>H80+H83+H87+H91+H95+H100</f>
        <v>3830896</v>
      </c>
      <c r="I79" s="153">
        <f t="shared" si="21"/>
        <v>435</v>
      </c>
      <c r="J79" s="153">
        <f t="shared" si="21"/>
        <v>21533</v>
      </c>
      <c r="K79" s="153">
        <f t="shared" si="21"/>
        <v>10377</v>
      </c>
      <c r="L79" s="154">
        <f t="shared" si="21"/>
        <v>3842487</v>
      </c>
    </row>
    <row r="80" spans="1:12" ht="19.5" customHeight="1">
      <c r="A80" s="165" t="s">
        <v>110</v>
      </c>
      <c r="B80" s="174">
        <f>SUM(B81:B82)</f>
        <v>1087550</v>
      </c>
      <c r="C80" s="174">
        <f t="shared" ref="C80:H80" si="22">SUM(C81:C82)</f>
        <v>0</v>
      </c>
      <c r="D80" s="174">
        <f t="shared" si="22"/>
        <v>0</v>
      </c>
      <c r="E80" s="174">
        <f t="shared" si="22"/>
        <v>0</v>
      </c>
      <c r="F80" s="174">
        <f t="shared" si="22"/>
        <v>1732</v>
      </c>
      <c r="G80" s="174">
        <f t="shared" si="22"/>
        <v>308</v>
      </c>
      <c r="H80" s="174">
        <f t="shared" si="22"/>
        <v>1089590</v>
      </c>
      <c r="I80" s="177">
        <f>SUM(I81:I82)</f>
        <v>417</v>
      </c>
      <c r="J80" s="177">
        <f>SUM(J81:J82)</f>
        <v>5439</v>
      </c>
      <c r="K80" s="177">
        <f>SUM(K81:K82)</f>
        <v>0</v>
      </c>
      <c r="L80" s="178">
        <f>SUM(L81:L82)</f>
        <v>1095446</v>
      </c>
    </row>
    <row r="81" spans="1:12" ht="19.5" customHeight="1">
      <c r="A81" s="69" t="s">
        <v>111</v>
      </c>
      <c r="B81" s="10">
        <v>433257</v>
      </c>
      <c r="C81" s="10">
        <v>0</v>
      </c>
      <c r="D81" s="10">
        <v>0</v>
      </c>
      <c r="E81" s="10">
        <v>0</v>
      </c>
      <c r="F81" s="10">
        <v>1066</v>
      </c>
      <c r="G81" s="10">
        <v>0</v>
      </c>
      <c r="H81" s="10">
        <f>SUM(B81:G81)</f>
        <v>434323</v>
      </c>
      <c r="I81" s="155">
        <v>-72</v>
      </c>
      <c r="J81" s="155">
        <v>2429</v>
      </c>
      <c r="K81" s="155">
        <v>0</v>
      </c>
      <c r="L81" s="179">
        <f>SUM(H81:J81,-K81)</f>
        <v>436680</v>
      </c>
    </row>
    <row r="82" spans="1:12" ht="19.5" customHeight="1">
      <c r="A82" s="69" t="s">
        <v>112</v>
      </c>
      <c r="B82" s="10">
        <v>654293</v>
      </c>
      <c r="C82" s="10">
        <v>0</v>
      </c>
      <c r="D82" s="10">
        <v>0</v>
      </c>
      <c r="E82" s="10">
        <v>0</v>
      </c>
      <c r="F82" s="10">
        <v>666</v>
      </c>
      <c r="G82" s="10">
        <v>308</v>
      </c>
      <c r="H82" s="10">
        <f>SUM(B82:G82)</f>
        <v>655267</v>
      </c>
      <c r="I82" s="155">
        <v>489</v>
      </c>
      <c r="J82" s="155">
        <v>3010</v>
      </c>
      <c r="K82" s="155">
        <v>0</v>
      </c>
      <c r="L82" s="179">
        <f>SUM(H82:J82,-K82)</f>
        <v>658766</v>
      </c>
    </row>
    <row r="83" spans="1:12" ht="19.5" customHeight="1">
      <c r="A83" s="165" t="s">
        <v>113</v>
      </c>
      <c r="B83" s="174">
        <f>SUM(B84:B86)</f>
        <v>1091308</v>
      </c>
      <c r="C83" s="174">
        <f t="shared" ref="C83:H83" si="23">SUM(C84:C86)</f>
        <v>4172</v>
      </c>
      <c r="D83" s="174">
        <f t="shared" si="23"/>
        <v>0</v>
      </c>
      <c r="E83" s="174">
        <f t="shared" si="23"/>
        <v>0</v>
      </c>
      <c r="F83" s="174">
        <f t="shared" si="23"/>
        <v>2838</v>
      </c>
      <c r="G83" s="174">
        <f t="shared" si="23"/>
        <v>1895</v>
      </c>
      <c r="H83" s="174">
        <f t="shared" si="23"/>
        <v>1100213</v>
      </c>
      <c r="I83" s="177">
        <f>SUM(I84:I86)</f>
        <v>-116</v>
      </c>
      <c r="J83" s="177">
        <f>SUM(J84:J86)</f>
        <v>5658</v>
      </c>
      <c r="K83" s="177">
        <f>SUM(K84:K86)</f>
        <v>3553</v>
      </c>
      <c r="L83" s="178">
        <f>SUM(L84:L86)</f>
        <v>1102202</v>
      </c>
    </row>
    <row r="84" spans="1:12" ht="19.5" customHeight="1">
      <c r="A84" s="69" t="s">
        <v>114</v>
      </c>
      <c r="B84" s="10">
        <v>313357</v>
      </c>
      <c r="C84" s="10">
        <v>4172</v>
      </c>
      <c r="D84" s="10">
        <v>0</v>
      </c>
      <c r="E84" s="10">
        <v>0</v>
      </c>
      <c r="F84" s="10">
        <v>2065</v>
      </c>
      <c r="G84" s="10">
        <v>1843</v>
      </c>
      <c r="H84" s="10">
        <f>SUM(B84:G84)</f>
        <v>321437</v>
      </c>
      <c r="I84" s="155">
        <v>0</v>
      </c>
      <c r="J84" s="155">
        <v>2416</v>
      </c>
      <c r="K84" s="155">
        <v>3553</v>
      </c>
      <c r="L84" s="179">
        <f>SUM(H84:J84,-K84)</f>
        <v>320300</v>
      </c>
    </row>
    <row r="85" spans="1:12" ht="19.5" customHeight="1">
      <c r="A85" s="69" t="s">
        <v>115</v>
      </c>
      <c r="B85" s="10">
        <v>13690</v>
      </c>
      <c r="C85" s="10">
        <v>0</v>
      </c>
      <c r="D85" s="10">
        <v>0</v>
      </c>
      <c r="E85" s="10">
        <v>0</v>
      </c>
      <c r="F85" s="10">
        <v>24</v>
      </c>
      <c r="G85" s="10">
        <v>30</v>
      </c>
      <c r="H85" s="10">
        <f>SUM(B85:G85)</f>
        <v>13744</v>
      </c>
      <c r="I85" s="155">
        <v>0</v>
      </c>
      <c r="J85" s="155">
        <v>375</v>
      </c>
      <c r="K85" s="155">
        <v>0</v>
      </c>
      <c r="L85" s="179">
        <f>SUM(H85:J85,-K85)</f>
        <v>14119</v>
      </c>
    </row>
    <row r="86" spans="1:12" ht="19.5" customHeight="1">
      <c r="A86" s="69" t="s">
        <v>116</v>
      </c>
      <c r="B86" s="10">
        <v>764261</v>
      </c>
      <c r="C86" s="10">
        <v>0</v>
      </c>
      <c r="D86" s="10">
        <v>0</v>
      </c>
      <c r="E86" s="10">
        <v>0</v>
      </c>
      <c r="F86" s="10">
        <v>749</v>
      </c>
      <c r="G86" s="10">
        <v>22</v>
      </c>
      <c r="H86" s="10">
        <f>SUM(B86:G86)</f>
        <v>765032</v>
      </c>
      <c r="I86" s="155">
        <v>-116</v>
      </c>
      <c r="J86" s="155">
        <v>2867</v>
      </c>
      <c r="K86" s="155">
        <v>0</v>
      </c>
      <c r="L86" s="179">
        <f>SUM(H86:J86,-K86)</f>
        <v>767783</v>
      </c>
    </row>
    <row r="87" spans="1:12" ht="19.5" customHeight="1">
      <c r="A87" s="165" t="s">
        <v>117</v>
      </c>
      <c r="B87" s="174">
        <f>SUM(B88:B90)</f>
        <v>221653</v>
      </c>
      <c r="C87" s="174">
        <f t="shared" ref="C87:H87" si="24">SUM(C88:C90)</f>
        <v>2096</v>
      </c>
      <c r="D87" s="174">
        <f t="shared" si="24"/>
        <v>0</v>
      </c>
      <c r="E87" s="174">
        <f t="shared" si="24"/>
        <v>0</v>
      </c>
      <c r="F87" s="174">
        <f t="shared" si="24"/>
        <v>1926</v>
      </c>
      <c r="G87" s="174">
        <f t="shared" si="24"/>
        <v>0</v>
      </c>
      <c r="H87" s="174">
        <f t="shared" si="24"/>
        <v>225675</v>
      </c>
      <c r="I87" s="177">
        <f>SUM(I88:I90)</f>
        <v>-86</v>
      </c>
      <c r="J87" s="177">
        <f>SUM(J88:J90)</f>
        <v>1072</v>
      </c>
      <c r="K87" s="177">
        <f>SUM(K88:K90)</f>
        <v>1800</v>
      </c>
      <c r="L87" s="178">
        <f>SUM(L88:L90)</f>
        <v>224861</v>
      </c>
    </row>
    <row r="88" spans="1:12" ht="19.5" customHeight="1">
      <c r="A88" s="69" t="s">
        <v>118</v>
      </c>
      <c r="B88" s="10">
        <v>75206</v>
      </c>
      <c r="C88" s="10">
        <v>0</v>
      </c>
      <c r="D88" s="10">
        <v>0</v>
      </c>
      <c r="E88" s="10">
        <v>0</v>
      </c>
      <c r="F88" s="10">
        <v>1064</v>
      </c>
      <c r="G88" s="10">
        <v>0</v>
      </c>
      <c r="H88" s="10">
        <f>SUM(B88:G88)</f>
        <v>76270</v>
      </c>
      <c r="I88" s="155">
        <v>-31</v>
      </c>
      <c r="J88" s="155">
        <v>181</v>
      </c>
      <c r="K88" s="155">
        <v>0</v>
      </c>
      <c r="L88" s="179">
        <f>SUM(H88:J88,-K88)</f>
        <v>76420</v>
      </c>
    </row>
    <row r="89" spans="1:12" ht="19.5" customHeight="1">
      <c r="A89" s="69" t="s">
        <v>119</v>
      </c>
      <c r="B89" s="10">
        <v>103253</v>
      </c>
      <c r="C89" s="10">
        <v>0</v>
      </c>
      <c r="D89" s="10">
        <v>0</v>
      </c>
      <c r="E89" s="10">
        <v>0</v>
      </c>
      <c r="F89" s="10">
        <v>667</v>
      </c>
      <c r="G89" s="10">
        <v>0</v>
      </c>
      <c r="H89" s="10">
        <f>SUM(B89:G89)</f>
        <v>103920</v>
      </c>
      <c r="I89" s="155">
        <v>-61</v>
      </c>
      <c r="J89" s="155">
        <v>314</v>
      </c>
      <c r="K89" s="155">
        <v>0</v>
      </c>
      <c r="L89" s="179">
        <f>SUM(H89:J89,-K89)</f>
        <v>104173</v>
      </c>
    </row>
    <row r="90" spans="1:12" ht="19.5" customHeight="1">
      <c r="A90" s="69" t="s">
        <v>120</v>
      </c>
      <c r="B90" s="10">
        <v>43194</v>
      </c>
      <c r="C90" s="10">
        <v>2096</v>
      </c>
      <c r="D90" s="10">
        <v>0</v>
      </c>
      <c r="E90" s="10">
        <v>0</v>
      </c>
      <c r="F90" s="10">
        <v>195</v>
      </c>
      <c r="G90" s="10">
        <v>0</v>
      </c>
      <c r="H90" s="10">
        <f>SUM(B90:G90)</f>
        <v>45485</v>
      </c>
      <c r="I90" s="155">
        <v>6</v>
      </c>
      <c r="J90" s="155">
        <v>577</v>
      </c>
      <c r="K90" s="155">
        <v>1800</v>
      </c>
      <c r="L90" s="179">
        <f>SUM(H90:J90,-K90)</f>
        <v>44268</v>
      </c>
    </row>
    <row r="91" spans="1:12" ht="19.5" customHeight="1">
      <c r="A91" s="165" t="s">
        <v>121</v>
      </c>
      <c r="B91" s="174">
        <f>SUM(B92:B94)</f>
        <v>1237930</v>
      </c>
      <c r="C91" s="174">
        <f t="shared" ref="C91:H91" si="25">SUM(C92:C94)</f>
        <v>471</v>
      </c>
      <c r="D91" s="174">
        <f t="shared" si="25"/>
        <v>0</v>
      </c>
      <c r="E91" s="174">
        <f t="shared" si="25"/>
        <v>0</v>
      </c>
      <c r="F91" s="174">
        <f t="shared" si="25"/>
        <v>236</v>
      </c>
      <c r="G91" s="174">
        <f t="shared" si="25"/>
        <v>1484</v>
      </c>
      <c r="H91" s="174">
        <f t="shared" si="25"/>
        <v>1240121</v>
      </c>
      <c r="I91" s="177">
        <f>SUM(I92:I94)</f>
        <v>120</v>
      </c>
      <c r="J91" s="177">
        <f>SUM(J92:J94)</f>
        <v>6517</v>
      </c>
      <c r="K91" s="177">
        <f>SUM(K92:K94)</f>
        <v>195</v>
      </c>
      <c r="L91" s="178">
        <f>SUM(L92:L94)</f>
        <v>1246563</v>
      </c>
    </row>
    <row r="92" spans="1:12" ht="19.5" customHeight="1">
      <c r="A92" s="69" t="s">
        <v>122</v>
      </c>
      <c r="B92" s="10">
        <v>1203016</v>
      </c>
      <c r="C92" s="10">
        <v>471</v>
      </c>
      <c r="D92" s="10">
        <v>0</v>
      </c>
      <c r="E92" s="10">
        <v>0</v>
      </c>
      <c r="F92" s="10">
        <v>236</v>
      </c>
      <c r="G92" s="10">
        <v>1484</v>
      </c>
      <c r="H92" s="10">
        <f>SUM(B92:G92)</f>
        <v>1205207</v>
      </c>
      <c r="I92" s="155">
        <v>120</v>
      </c>
      <c r="J92" s="155">
        <v>6414</v>
      </c>
      <c r="K92" s="155">
        <v>195</v>
      </c>
      <c r="L92" s="179">
        <f>SUM(H92:J92,-K92)</f>
        <v>1211546</v>
      </c>
    </row>
    <row r="93" spans="1:12" ht="19.5" customHeight="1">
      <c r="A93" s="69" t="s">
        <v>123</v>
      </c>
      <c r="B93" s="10">
        <v>1897</v>
      </c>
      <c r="C93" s="10">
        <v>0</v>
      </c>
      <c r="D93" s="10">
        <v>0</v>
      </c>
      <c r="E93" s="10">
        <v>0</v>
      </c>
      <c r="F93" s="10">
        <v>0</v>
      </c>
      <c r="G93" s="10">
        <v>0</v>
      </c>
      <c r="H93" s="10">
        <f>SUM(B93:G93)</f>
        <v>1897</v>
      </c>
      <c r="I93" s="155">
        <v>0</v>
      </c>
      <c r="J93" s="155">
        <v>0</v>
      </c>
      <c r="K93" s="155">
        <v>0</v>
      </c>
      <c r="L93" s="179">
        <f>SUM(H93:J93,-K93)</f>
        <v>1897</v>
      </c>
    </row>
    <row r="94" spans="1:12" ht="19.5" customHeight="1">
      <c r="A94" s="69" t="s">
        <v>124</v>
      </c>
      <c r="B94" s="10">
        <v>33017</v>
      </c>
      <c r="C94" s="10">
        <v>0</v>
      </c>
      <c r="D94" s="10">
        <v>0</v>
      </c>
      <c r="E94" s="10">
        <v>0</v>
      </c>
      <c r="F94" s="10">
        <v>0</v>
      </c>
      <c r="G94" s="10">
        <v>0</v>
      </c>
      <c r="H94" s="10">
        <f>SUM(B94:G94)</f>
        <v>33017</v>
      </c>
      <c r="I94" s="155">
        <v>0</v>
      </c>
      <c r="J94" s="155">
        <v>103</v>
      </c>
      <c r="K94" s="155">
        <v>0</v>
      </c>
      <c r="L94" s="179">
        <f>SUM(H94:J94,-K94)</f>
        <v>33120</v>
      </c>
    </row>
    <row r="95" spans="1:12" ht="19.5" customHeight="1">
      <c r="A95" s="165" t="s">
        <v>125</v>
      </c>
      <c r="B95" s="174">
        <f>SUM(B96:B99)</f>
        <v>136842</v>
      </c>
      <c r="C95" s="174">
        <f>SUM(C96:C99)</f>
        <v>217</v>
      </c>
      <c r="D95" s="174">
        <f>SUM(D96:D99)</f>
        <v>0</v>
      </c>
      <c r="E95" s="174">
        <f t="shared" ref="E95:L95" si="26">SUM(E96:E99)</f>
        <v>0</v>
      </c>
      <c r="F95" s="174">
        <f t="shared" si="26"/>
        <v>135</v>
      </c>
      <c r="G95" s="174">
        <f t="shared" si="26"/>
        <v>191</v>
      </c>
      <c r="H95" s="174">
        <f t="shared" si="26"/>
        <v>137385</v>
      </c>
      <c r="I95" s="177">
        <f t="shared" si="26"/>
        <v>91</v>
      </c>
      <c r="J95" s="177">
        <f t="shared" si="26"/>
        <v>2838</v>
      </c>
      <c r="K95" s="177">
        <f t="shared" si="26"/>
        <v>114</v>
      </c>
      <c r="L95" s="178">
        <f t="shared" si="26"/>
        <v>140200</v>
      </c>
    </row>
    <row r="96" spans="1:12" ht="19.5" customHeight="1">
      <c r="A96" s="69" t="s">
        <v>126</v>
      </c>
      <c r="B96" s="10">
        <v>35131</v>
      </c>
      <c r="C96" s="10">
        <v>0</v>
      </c>
      <c r="D96" s="10">
        <v>0</v>
      </c>
      <c r="E96" s="10">
        <v>0</v>
      </c>
      <c r="F96" s="10">
        <v>81</v>
      </c>
      <c r="G96" s="10">
        <v>1</v>
      </c>
      <c r="H96" s="10">
        <f>SUM(B96:G96)</f>
        <v>35213</v>
      </c>
      <c r="I96" s="155">
        <v>0</v>
      </c>
      <c r="J96" s="155">
        <v>392</v>
      </c>
      <c r="K96" s="155">
        <v>0</v>
      </c>
      <c r="L96" s="179">
        <f>SUM(H96:J96,-K96)</f>
        <v>35605</v>
      </c>
    </row>
    <row r="97" spans="1:12" ht="19.5" customHeight="1">
      <c r="A97" s="69" t="s">
        <v>127</v>
      </c>
      <c r="B97" s="10">
        <v>15469</v>
      </c>
      <c r="C97" s="10">
        <v>217</v>
      </c>
      <c r="D97" s="10">
        <v>0</v>
      </c>
      <c r="E97" s="10">
        <v>0</v>
      </c>
      <c r="F97" s="10">
        <v>0</v>
      </c>
      <c r="G97" s="10">
        <v>0</v>
      </c>
      <c r="H97" s="10">
        <f>SUM(B97:G97)</f>
        <v>15686</v>
      </c>
      <c r="I97" s="155">
        <v>0</v>
      </c>
      <c r="J97" s="155">
        <v>128</v>
      </c>
      <c r="K97" s="155">
        <v>114</v>
      </c>
      <c r="L97" s="179">
        <f>SUM(H97:J97,-K97)</f>
        <v>15700</v>
      </c>
    </row>
    <row r="98" spans="1:12" ht="19.5" customHeight="1">
      <c r="A98" s="69" t="s">
        <v>128</v>
      </c>
      <c r="B98" s="10">
        <v>11016</v>
      </c>
      <c r="C98" s="10">
        <v>0</v>
      </c>
      <c r="D98" s="10">
        <v>0</v>
      </c>
      <c r="E98" s="10">
        <v>0</v>
      </c>
      <c r="F98" s="10">
        <v>19</v>
      </c>
      <c r="G98" s="10">
        <v>0</v>
      </c>
      <c r="H98" s="10">
        <f>SUM(B98:G98)</f>
        <v>11035</v>
      </c>
      <c r="I98" s="155">
        <v>0</v>
      </c>
      <c r="J98" s="155">
        <v>0</v>
      </c>
      <c r="K98" s="155">
        <v>0</v>
      </c>
      <c r="L98" s="179">
        <f>SUM(H98:J98,-K98)</f>
        <v>11035</v>
      </c>
    </row>
    <row r="99" spans="1:12" ht="19.5" customHeight="1">
      <c r="A99" s="69" t="s">
        <v>129</v>
      </c>
      <c r="B99" s="10">
        <v>75226</v>
      </c>
      <c r="C99" s="10">
        <v>0</v>
      </c>
      <c r="D99" s="10">
        <v>0</v>
      </c>
      <c r="E99" s="10">
        <v>0</v>
      </c>
      <c r="F99" s="10">
        <v>35</v>
      </c>
      <c r="G99" s="10">
        <v>190</v>
      </c>
      <c r="H99" s="10">
        <f>SUM(B99:G99)</f>
        <v>75451</v>
      </c>
      <c r="I99" s="155">
        <v>91</v>
      </c>
      <c r="J99" s="155">
        <v>2318</v>
      </c>
      <c r="K99" s="155">
        <v>0</v>
      </c>
      <c r="L99" s="179">
        <f>SUM(H99:J99,-K99)</f>
        <v>77860</v>
      </c>
    </row>
    <row r="100" spans="1:12" ht="19.5" customHeight="1">
      <c r="A100" s="165" t="s">
        <v>130</v>
      </c>
      <c r="B100" s="174">
        <f>B101</f>
        <v>30277</v>
      </c>
      <c r="C100" s="174">
        <f t="shared" ref="C100:H100" si="27">C101</f>
        <v>7635</v>
      </c>
      <c r="D100" s="174">
        <f t="shared" si="27"/>
        <v>0</v>
      </c>
      <c r="E100" s="174">
        <f t="shared" si="27"/>
        <v>0</v>
      </c>
      <c r="F100" s="174">
        <f t="shared" si="27"/>
        <v>0</v>
      </c>
      <c r="G100" s="174">
        <f t="shared" si="27"/>
        <v>0</v>
      </c>
      <c r="H100" s="174">
        <f t="shared" si="27"/>
        <v>37912</v>
      </c>
      <c r="I100" s="177">
        <f>I101</f>
        <v>9</v>
      </c>
      <c r="J100" s="177">
        <f>J101</f>
        <v>9</v>
      </c>
      <c r="K100" s="177">
        <f>K101</f>
        <v>4715</v>
      </c>
      <c r="L100" s="178">
        <f>L101</f>
        <v>33215</v>
      </c>
    </row>
    <row r="101" spans="1:12" ht="19.5" customHeight="1">
      <c r="A101" s="69" t="s">
        <v>131</v>
      </c>
      <c r="B101" s="10">
        <v>30277</v>
      </c>
      <c r="C101" s="10">
        <v>7635</v>
      </c>
      <c r="D101" s="10">
        <v>0</v>
      </c>
      <c r="E101" s="10">
        <v>0</v>
      </c>
      <c r="F101" s="10">
        <v>0</v>
      </c>
      <c r="G101" s="10">
        <v>0</v>
      </c>
      <c r="H101" s="10">
        <f>SUM(B101:G101)</f>
        <v>37912</v>
      </c>
      <c r="I101" s="155">
        <v>9</v>
      </c>
      <c r="J101" s="155">
        <v>9</v>
      </c>
      <c r="K101" s="155">
        <v>4715</v>
      </c>
      <c r="L101" s="179">
        <f>SUM(H101:J101,-K101)</f>
        <v>33215</v>
      </c>
    </row>
    <row r="102" spans="1:12" ht="19.5" customHeight="1">
      <c r="A102" s="71" t="s">
        <v>6</v>
      </c>
      <c r="B102" s="95">
        <f t="shared" ref="B102:L102" si="28">B103+B112+B116+B120+B124+B130</f>
        <v>1278958</v>
      </c>
      <c r="C102" s="95">
        <f t="shared" si="28"/>
        <v>19609</v>
      </c>
      <c r="D102" s="95">
        <f t="shared" si="28"/>
        <v>0</v>
      </c>
      <c r="E102" s="95">
        <f t="shared" si="28"/>
        <v>50</v>
      </c>
      <c r="F102" s="95">
        <f t="shared" si="28"/>
        <v>2876</v>
      </c>
      <c r="G102" s="95">
        <f t="shared" si="28"/>
        <v>515</v>
      </c>
      <c r="H102" s="95">
        <f t="shared" si="28"/>
        <v>1302008</v>
      </c>
      <c r="I102" s="153">
        <f t="shared" si="28"/>
        <v>249</v>
      </c>
      <c r="J102" s="153">
        <f t="shared" si="28"/>
        <v>4602</v>
      </c>
      <c r="K102" s="153">
        <f t="shared" si="28"/>
        <v>12697</v>
      </c>
      <c r="L102" s="154">
        <f t="shared" si="28"/>
        <v>1294162</v>
      </c>
    </row>
    <row r="103" spans="1:12" ht="19.5" customHeight="1">
      <c r="A103" s="165" t="s">
        <v>132</v>
      </c>
      <c r="B103" s="174">
        <f t="shared" ref="B103:L103" si="29">SUM(B104:B111)</f>
        <v>278529</v>
      </c>
      <c r="C103" s="174">
        <f t="shared" si="29"/>
        <v>1593</v>
      </c>
      <c r="D103" s="174">
        <f t="shared" si="29"/>
        <v>0</v>
      </c>
      <c r="E103" s="174">
        <f t="shared" si="29"/>
        <v>0</v>
      </c>
      <c r="F103" s="174">
        <f t="shared" si="29"/>
        <v>822</v>
      </c>
      <c r="G103" s="174">
        <f t="shared" si="29"/>
        <v>106</v>
      </c>
      <c r="H103" s="174">
        <f t="shared" si="29"/>
        <v>281050</v>
      </c>
      <c r="I103" s="177">
        <f t="shared" si="29"/>
        <v>164</v>
      </c>
      <c r="J103" s="177">
        <f t="shared" si="29"/>
        <v>834</v>
      </c>
      <c r="K103" s="177">
        <f t="shared" si="29"/>
        <v>844</v>
      </c>
      <c r="L103" s="178">
        <f t="shared" si="29"/>
        <v>281204</v>
      </c>
    </row>
    <row r="104" spans="1:12" ht="19.5" customHeight="1">
      <c r="A104" s="69" t="s">
        <v>800</v>
      </c>
      <c r="B104" s="10">
        <v>125893</v>
      </c>
      <c r="C104" s="10">
        <v>0</v>
      </c>
      <c r="D104" s="10">
        <v>0</v>
      </c>
      <c r="E104" s="10">
        <v>0</v>
      </c>
      <c r="F104" s="10">
        <v>350</v>
      </c>
      <c r="G104" s="10">
        <v>104</v>
      </c>
      <c r="H104" s="10">
        <f t="shared" ref="H104:H111" si="30">SUM(B104:G104)</f>
        <v>126347</v>
      </c>
      <c r="I104" s="155">
        <v>0</v>
      </c>
      <c r="J104" s="155">
        <v>517</v>
      </c>
      <c r="K104" s="155">
        <v>0</v>
      </c>
      <c r="L104" s="179">
        <f t="shared" ref="L104:L111" si="31">SUM(H104:J104,-K104)</f>
        <v>126864</v>
      </c>
    </row>
    <row r="105" spans="1:12" ht="19.5" customHeight="1">
      <c r="A105" s="69" t="s">
        <v>135</v>
      </c>
      <c r="B105" s="10">
        <v>8409</v>
      </c>
      <c r="C105" s="10">
        <v>54</v>
      </c>
      <c r="D105" s="10">
        <v>0</v>
      </c>
      <c r="E105" s="10">
        <v>0</v>
      </c>
      <c r="F105" s="10">
        <v>0</v>
      </c>
      <c r="G105" s="10">
        <v>0</v>
      </c>
      <c r="H105" s="10">
        <f t="shared" si="30"/>
        <v>8463</v>
      </c>
      <c r="I105" s="155">
        <v>0</v>
      </c>
      <c r="J105" s="155">
        <v>0</v>
      </c>
      <c r="K105" s="155">
        <v>38</v>
      </c>
      <c r="L105" s="179">
        <f t="shared" si="31"/>
        <v>8425</v>
      </c>
    </row>
    <row r="106" spans="1:12" ht="19.5" customHeight="1">
      <c r="A106" s="69" t="s">
        <v>136</v>
      </c>
      <c r="B106" s="10">
        <v>67</v>
      </c>
      <c r="C106" s="10">
        <v>0</v>
      </c>
      <c r="D106" s="10">
        <v>0</v>
      </c>
      <c r="E106" s="10">
        <v>0</v>
      </c>
      <c r="F106" s="10">
        <v>0</v>
      </c>
      <c r="G106" s="10">
        <v>0</v>
      </c>
      <c r="H106" s="10">
        <f t="shared" si="30"/>
        <v>67</v>
      </c>
      <c r="I106" s="155">
        <v>0</v>
      </c>
      <c r="J106" s="155">
        <v>0</v>
      </c>
      <c r="K106" s="155">
        <v>0</v>
      </c>
      <c r="L106" s="179">
        <f t="shared" si="31"/>
        <v>67</v>
      </c>
    </row>
    <row r="107" spans="1:12" ht="19.5" customHeight="1">
      <c r="A107" s="69" t="s">
        <v>137</v>
      </c>
      <c r="B107" s="10">
        <v>4900</v>
      </c>
      <c r="C107" s="10">
        <v>8</v>
      </c>
      <c r="D107" s="10">
        <v>0</v>
      </c>
      <c r="E107" s="10">
        <v>0</v>
      </c>
      <c r="F107" s="10">
        <v>0</v>
      </c>
      <c r="G107" s="10">
        <v>0</v>
      </c>
      <c r="H107" s="10">
        <f t="shared" si="30"/>
        <v>4908</v>
      </c>
      <c r="I107" s="155">
        <v>0</v>
      </c>
      <c r="J107" s="155">
        <v>1</v>
      </c>
      <c r="K107" s="155">
        <v>4</v>
      </c>
      <c r="L107" s="179">
        <f t="shared" si="31"/>
        <v>4905</v>
      </c>
    </row>
    <row r="108" spans="1:12" ht="19.5" customHeight="1">
      <c r="A108" s="69" t="s">
        <v>139</v>
      </c>
      <c r="B108" s="10">
        <v>24245</v>
      </c>
      <c r="C108" s="10">
        <v>1514</v>
      </c>
      <c r="D108" s="10">
        <v>0</v>
      </c>
      <c r="E108" s="10">
        <v>0</v>
      </c>
      <c r="F108" s="10">
        <v>294</v>
      </c>
      <c r="G108" s="10">
        <v>2</v>
      </c>
      <c r="H108" s="10">
        <f t="shared" si="30"/>
        <v>26055</v>
      </c>
      <c r="I108" s="155">
        <v>164</v>
      </c>
      <c r="J108" s="155">
        <v>45</v>
      </c>
      <c r="K108" s="155">
        <v>791</v>
      </c>
      <c r="L108" s="179">
        <f t="shared" si="31"/>
        <v>25473</v>
      </c>
    </row>
    <row r="109" spans="1:12" ht="19.5" customHeight="1">
      <c r="A109" s="69" t="s">
        <v>142</v>
      </c>
      <c r="B109" s="10">
        <v>36075</v>
      </c>
      <c r="C109" s="10">
        <v>0</v>
      </c>
      <c r="D109" s="10">
        <v>0</v>
      </c>
      <c r="E109" s="10">
        <v>0</v>
      </c>
      <c r="F109" s="10">
        <v>0</v>
      </c>
      <c r="G109" s="10">
        <v>0</v>
      </c>
      <c r="H109" s="10">
        <f t="shared" si="30"/>
        <v>36075</v>
      </c>
      <c r="I109" s="155">
        <v>0</v>
      </c>
      <c r="J109" s="155">
        <v>0</v>
      </c>
      <c r="K109" s="155">
        <v>0</v>
      </c>
      <c r="L109" s="179">
        <f t="shared" si="31"/>
        <v>36075</v>
      </c>
    </row>
    <row r="110" spans="1:12" ht="19.5" customHeight="1">
      <c r="A110" s="69" t="s">
        <v>143</v>
      </c>
      <c r="B110" s="10">
        <v>32000</v>
      </c>
      <c r="C110" s="10">
        <v>17</v>
      </c>
      <c r="D110" s="10">
        <v>0</v>
      </c>
      <c r="E110" s="10">
        <v>0</v>
      </c>
      <c r="F110" s="10">
        <v>15</v>
      </c>
      <c r="G110" s="10">
        <v>0</v>
      </c>
      <c r="H110" s="10">
        <f t="shared" si="30"/>
        <v>32032</v>
      </c>
      <c r="I110" s="155">
        <v>0</v>
      </c>
      <c r="J110" s="155">
        <v>5</v>
      </c>
      <c r="K110" s="155">
        <v>11</v>
      </c>
      <c r="L110" s="179">
        <f t="shared" si="31"/>
        <v>32026</v>
      </c>
    </row>
    <row r="111" spans="1:12" ht="19.5" customHeight="1">
      <c r="A111" s="69" t="s">
        <v>144</v>
      </c>
      <c r="B111" s="10">
        <v>46940</v>
      </c>
      <c r="C111" s="10">
        <v>0</v>
      </c>
      <c r="D111" s="10">
        <v>0</v>
      </c>
      <c r="E111" s="10">
        <v>0</v>
      </c>
      <c r="F111" s="10">
        <v>163</v>
      </c>
      <c r="G111" s="10">
        <v>0</v>
      </c>
      <c r="H111" s="10">
        <f t="shared" si="30"/>
        <v>47103</v>
      </c>
      <c r="I111" s="155">
        <v>0</v>
      </c>
      <c r="J111" s="155">
        <v>266</v>
      </c>
      <c r="K111" s="155">
        <v>0</v>
      </c>
      <c r="L111" s="179">
        <f t="shared" si="31"/>
        <v>47369</v>
      </c>
    </row>
    <row r="112" spans="1:12" ht="19.5" customHeight="1">
      <c r="A112" s="165" t="s">
        <v>145</v>
      </c>
      <c r="B112" s="174">
        <f t="shared" ref="B112:L112" si="32">SUM(B113:B115)</f>
        <v>203523</v>
      </c>
      <c r="C112" s="174">
        <f t="shared" si="32"/>
        <v>15323</v>
      </c>
      <c r="D112" s="174">
        <f t="shared" si="32"/>
        <v>0</v>
      </c>
      <c r="E112" s="174">
        <f t="shared" si="32"/>
        <v>0</v>
      </c>
      <c r="F112" s="174">
        <f t="shared" si="32"/>
        <v>364</v>
      </c>
      <c r="G112" s="174">
        <f t="shared" si="32"/>
        <v>128</v>
      </c>
      <c r="H112" s="174">
        <f t="shared" si="32"/>
        <v>219338</v>
      </c>
      <c r="I112" s="177">
        <f t="shared" si="32"/>
        <v>37</v>
      </c>
      <c r="J112" s="177">
        <f t="shared" si="32"/>
        <v>1408</v>
      </c>
      <c r="K112" s="177">
        <f t="shared" si="32"/>
        <v>9954</v>
      </c>
      <c r="L112" s="178">
        <f t="shared" si="32"/>
        <v>210829</v>
      </c>
    </row>
    <row r="113" spans="1:12" ht="19.5" customHeight="1">
      <c r="A113" s="69" t="s">
        <v>146</v>
      </c>
      <c r="B113" s="10">
        <v>19293</v>
      </c>
      <c r="C113" s="10">
        <v>0</v>
      </c>
      <c r="D113" s="10">
        <v>0</v>
      </c>
      <c r="E113" s="10">
        <v>0</v>
      </c>
      <c r="F113" s="10">
        <v>171</v>
      </c>
      <c r="G113" s="10">
        <v>0</v>
      </c>
      <c r="H113" s="10">
        <f>SUM(B113:G113)</f>
        <v>19464</v>
      </c>
      <c r="I113" s="155">
        <v>0</v>
      </c>
      <c r="J113" s="155">
        <v>18</v>
      </c>
      <c r="K113" s="155">
        <v>0</v>
      </c>
      <c r="L113" s="179">
        <f>SUM(H113:J113,-K113)</f>
        <v>19482</v>
      </c>
    </row>
    <row r="114" spans="1:12" ht="19.5" customHeight="1">
      <c r="A114" s="69" t="s">
        <v>147</v>
      </c>
      <c r="B114" s="10">
        <v>40383</v>
      </c>
      <c r="C114" s="10">
        <v>0</v>
      </c>
      <c r="D114" s="10">
        <v>0</v>
      </c>
      <c r="E114" s="10">
        <v>0</v>
      </c>
      <c r="F114" s="10">
        <v>0</v>
      </c>
      <c r="G114" s="10">
        <v>128</v>
      </c>
      <c r="H114" s="10">
        <f>SUM(B114:G114)</f>
        <v>40511</v>
      </c>
      <c r="I114" s="155">
        <v>0</v>
      </c>
      <c r="J114" s="155">
        <v>105</v>
      </c>
      <c r="K114" s="155">
        <v>0</v>
      </c>
      <c r="L114" s="179">
        <f>SUM(H114:J114,-K114)</f>
        <v>40616</v>
      </c>
    </row>
    <row r="115" spans="1:12" ht="19.5" customHeight="1">
      <c r="A115" s="69" t="s">
        <v>148</v>
      </c>
      <c r="B115" s="10">
        <v>143847</v>
      </c>
      <c r="C115" s="10">
        <v>15323</v>
      </c>
      <c r="D115" s="10">
        <v>0</v>
      </c>
      <c r="E115" s="10">
        <v>0</v>
      </c>
      <c r="F115" s="10">
        <v>193</v>
      </c>
      <c r="G115" s="10">
        <v>0</v>
      </c>
      <c r="H115" s="10">
        <f>SUM(B115:G115)</f>
        <v>159363</v>
      </c>
      <c r="I115" s="155">
        <v>37</v>
      </c>
      <c r="J115" s="155">
        <v>1285</v>
      </c>
      <c r="K115" s="155">
        <v>9954</v>
      </c>
      <c r="L115" s="179">
        <f>SUM(H115:J115,-K115)</f>
        <v>150731</v>
      </c>
    </row>
    <row r="116" spans="1:12" ht="19.5" customHeight="1">
      <c r="A116" s="165" t="s">
        <v>149</v>
      </c>
      <c r="B116" s="174">
        <f t="shared" ref="B116:L116" si="33">SUM(B117:B119)</f>
        <v>135124</v>
      </c>
      <c r="C116" s="174">
        <f t="shared" si="33"/>
        <v>0</v>
      </c>
      <c r="D116" s="174">
        <f t="shared" si="33"/>
        <v>0</v>
      </c>
      <c r="E116" s="174">
        <f t="shared" si="33"/>
        <v>0</v>
      </c>
      <c r="F116" s="174">
        <f t="shared" si="33"/>
        <v>232</v>
      </c>
      <c r="G116" s="174">
        <f t="shared" si="33"/>
        <v>51</v>
      </c>
      <c r="H116" s="174">
        <f t="shared" si="33"/>
        <v>135407</v>
      </c>
      <c r="I116" s="177">
        <f t="shared" si="33"/>
        <v>0</v>
      </c>
      <c r="J116" s="177">
        <f t="shared" si="33"/>
        <v>1110</v>
      </c>
      <c r="K116" s="177">
        <f t="shared" si="33"/>
        <v>0</v>
      </c>
      <c r="L116" s="178">
        <f t="shared" si="33"/>
        <v>136517</v>
      </c>
    </row>
    <row r="117" spans="1:12" ht="19.5" customHeight="1">
      <c r="A117" s="69" t="s">
        <v>150</v>
      </c>
      <c r="B117" s="10">
        <v>109295</v>
      </c>
      <c r="C117" s="10">
        <v>0</v>
      </c>
      <c r="D117" s="10">
        <v>0</v>
      </c>
      <c r="E117" s="10">
        <v>0</v>
      </c>
      <c r="F117" s="10">
        <v>221</v>
      </c>
      <c r="G117" s="10">
        <v>51</v>
      </c>
      <c r="H117" s="10">
        <f>SUM(B117:G117)</f>
        <v>109567</v>
      </c>
      <c r="I117" s="155">
        <v>0</v>
      </c>
      <c r="J117" s="155">
        <v>1110</v>
      </c>
      <c r="K117" s="155">
        <v>0</v>
      </c>
      <c r="L117" s="179">
        <f>SUM(H117:J117,-K117)</f>
        <v>110677</v>
      </c>
    </row>
    <row r="118" spans="1:12" ht="19.5" customHeight="1">
      <c r="A118" s="69" t="s">
        <v>151</v>
      </c>
      <c r="B118" s="10">
        <v>3417</v>
      </c>
      <c r="C118" s="10">
        <v>0</v>
      </c>
      <c r="D118" s="10">
        <v>0</v>
      </c>
      <c r="E118" s="10">
        <v>0</v>
      </c>
      <c r="F118" s="10">
        <v>11</v>
      </c>
      <c r="G118" s="10">
        <v>0</v>
      </c>
      <c r="H118" s="10">
        <f>SUM(B118:G118)</f>
        <v>3428</v>
      </c>
      <c r="I118" s="155">
        <v>0</v>
      </c>
      <c r="J118" s="155">
        <v>0</v>
      </c>
      <c r="K118" s="155">
        <v>0</v>
      </c>
      <c r="L118" s="179">
        <f>SUM(H118:J118,-K118)</f>
        <v>3428</v>
      </c>
    </row>
    <row r="119" spans="1:12" ht="19.5" customHeight="1">
      <c r="A119" s="69" t="s">
        <v>152</v>
      </c>
      <c r="B119" s="10">
        <v>22412</v>
      </c>
      <c r="C119" s="10">
        <v>0</v>
      </c>
      <c r="D119" s="10">
        <v>0</v>
      </c>
      <c r="E119" s="10">
        <v>0</v>
      </c>
      <c r="F119" s="10">
        <v>0</v>
      </c>
      <c r="G119" s="10">
        <v>0</v>
      </c>
      <c r="H119" s="10">
        <f>SUM(B119:G119)</f>
        <v>22412</v>
      </c>
      <c r="I119" s="155">
        <v>0</v>
      </c>
      <c r="J119" s="155">
        <v>0</v>
      </c>
      <c r="K119" s="155">
        <v>0</v>
      </c>
      <c r="L119" s="179">
        <f>SUM(H119:J119,-K119)</f>
        <v>22412</v>
      </c>
    </row>
    <row r="120" spans="1:12" ht="19.5" customHeight="1">
      <c r="A120" s="165" t="s">
        <v>153</v>
      </c>
      <c r="B120" s="174">
        <f t="shared" ref="B120:L120" si="34">SUM(B121:B123)</f>
        <v>77015</v>
      </c>
      <c r="C120" s="174">
        <f t="shared" si="34"/>
        <v>547</v>
      </c>
      <c r="D120" s="174">
        <f t="shared" si="34"/>
        <v>0</v>
      </c>
      <c r="E120" s="174">
        <f t="shared" si="34"/>
        <v>0</v>
      </c>
      <c r="F120" s="174">
        <f t="shared" si="34"/>
        <v>29</v>
      </c>
      <c r="G120" s="174">
        <f t="shared" si="34"/>
        <v>0</v>
      </c>
      <c r="H120" s="174">
        <f t="shared" si="34"/>
        <v>77591</v>
      </c>
      <c r="I120" s="177">
        <f t="shared" si="34"/>
        <v>-14</v>
      </c>
      <c r="J120" s="177">
        <f t="shared" si="34"/>
        <v>103</v>
      </c>
      <c r="K120" s="177">
        <f t="shared" si="34"/>
        <v>369</v>
      </c>
      <c r="L120" s="178">
        <f t="shared" si="34"/>
        <v>77311</v>
      </c>
    </row>
    <row r="121" spans="1:12" ht="19.5" customHeight="1">
      <c r="A121" s="69" t="s">
        <v>154</v>
      </c>
      <c r="B121" s="10">
        <v>73064</v>
      </c>
      <c r="C121" s="10">
        <v>532</v>
      </c>
      <c r="D121" s="10">
        <v>0</v>
      </c>
      <c r="E121" s="10">
        <v>0</v>
      </c>
      <c r="F121" s="10">
        <v>0</v>
      </c>
      <c r="G121" s="10">
        <v>0</v>
      </c>
      <c r="H121" s="10">
        <f>SUM(B121:G121)</f>
        <v>73596</v>
      </c>
      <c r="I121" s="155">
        <v>-19</v>
      </c>
      <c r="J121" s="155">
        <v>100</v>
      </c>
      <c r="K121" s="155">
        <v>359</v>
      </c>
      <c r="L121" s="179">
        <f>SUM(H121:J121,-K121)</f>
        <v>73318</v>
      </c>
    </row>
    <row r="122" spans="1:12" ht="19.5" customHeight="1">
      <c r="A122" s="69" t="s">
        <v>155</v>
      </c>
      <c r="B122" s="10">
        <v>3147</v>
      </c>
      <c r="C122" s="10">
        <v>0</v>
      </c>
      <c r="D122" s="10">
        <v>0</v>
      </c>
      <c r="E122" s="10">
        <v>0</v>
      </c>
      <c r="F122" s="10">
        <v>0</v>
      </c>
      <c r="G122" s="10">
        <v>0</v>
      </c>
      <c r="H122" s="10">
        <f>SUM(B122:G122)</f>
        <v>3147</v>
      </c>
      <c r="I122" s="155">
        <v>5</v>
      </c>
      <c r="J122" s="155">
        <v>0</v>
      </c>
      <c r="K122" s="155">
        <v>0</v>
      </c>
      <c r="L122" s="179">
        <f>SUM(H122:J122,-K122)</f>
        <v>3152</v>
      </c>
    </row>
    <row r="123" spans="1:12" ht="19.5" customHeight="1">
      <c r="A123" s="69" t="s">
        <v>156</v>
      </c>
      <c r="B123" s="10">
        <v>804</v>
      </c>
      <c r="C123" s="10">
        <v>15</v>
      </c>
      <c r="D123" s="10">
        <v>0</v>
      </c>
      <c r="E123" s="10">
        <v>0</v>
      </c>
      <c r="F123" s="10">
        <v>29</v>
      </c>
      <c r="G123" s="10">
        <v>0</v>
      </c>
      <c r="H123" s="10">
        <f>SUM(B123:G123)</f>
        <v>848</v>
      </c>
      <c r="I123" s="155">
        <v>0</v>
      </c>
      <c r="J123" s="155">
        <v>3</v>
      </c>
      <c r="K123" s="155">
        <v>10</v>
      </c>
      <c r="L123" s="179">
        <f>SUM(H123:J123,-K123)</f>
        <v>841</v>
      </c>
    </row>
    <row r="124" spans="1:12" ht="19.5" customHeight="1">
      <c r="A124" s="165" t="s">
        <v>157</v>
      </c>
      <c r="B124" s="174">
        <f t="shared" ref="B124:L124" si="35">SUM(B125:B129)</f>
        <v>127519</v>
      </c>
      <c r="C124" s="174">
        <f t="shared" si="35"/>
        <v>1125</v>
      </c>
      <c r="D124" s="174">
        <f t="shared" si="35"/>
        <v>0</v>
      </c>
      <c r="E124" s="174">
        <f t="shared" si="35"/>
        <v>50</v>
      </c>
      <c r="F124" s="174">
        <f t="shared" si="35"/>
        <v>211</v>
      </c>
      <c r="G124" s="174">
        <f t="shared" si="35"/>
        <v>223</v>
      </c>
      <c r="H124" s="174">
        <f t="shared" si="35"/>
        <v>129128</v>
      </c>
      <c r="I124" s="177">
        <f t="shared" si="35"/>
        <v>0</v>
      </c>
      <c r="J124" s="177">
        <f t="shared" si="35"/>
        <v>367</v>
      </c>
      <c r="K124" s="177">
        <f t="shared" si="35"/>
        <v>792</v>
      </c>
      <c r="L124" s="178">
        <f t="shared" si="35"/>
        <v>128703</v>
      </c>
    </row>
    <row r="125" spans="1:12" ht="19.5" customHeight="1">
      <c r="A125" s="69" t="s">
        <v>158</v>
      </c>
      <c r="B125" s="10">
        <v>12108</v>
      </c>
      <c r="C125" s="10">
        <v>0</v>
      </c>
      <c r="D125" s="10">
        <v>0</v>
      </c>
      <c r="E125" s="10">
        <v>0</v>
      </c>
      <c r="F125" s="10">
        <v>0</v>
      </c>
      <c r="G125" s="10">
        <v>0</v>
      </c>
      <c r="H125" s="10">
        <f>SUM(B125:G125)</f>
        <v>12108</v>
      </c>
      <c r="I125" s="155">
        <v>0</v>
      </c>
      <c r="J125" s="155">
        <v>2</v>
      </c>
      <c r="K125" s="155">
        <v>0</v>
      </c>
      <c r="L125" s="179">
        <f>SUM(H125:J125,-K125)</f>
        <v>12110</v>
      </c>
    </row>
    <row r="126" spans="1:12" ht="19.5" customHeight="1">
      <c r="A126" s="69" t="s">
        <v>159</v>
      </c>
      <c r="B126" s="10">
        <v>65507</v>
      </c>
      <c r="C126" s="10">
        <v>2</v>
      </c>
      <c r="D126" s="10">
        <v>0</v>
      </c>
      <c r="E126" s="10">
        <v>0</v>
      </c>
      <c r="F126" s="10">
        <v>211</v>
      </c>
      <c r="G126" s="10">
        <v>177</v>
      </c>
      <c r="H126" s="10">
        <f>SUM(B126:G126)</f>
        <v>65897</v>
      </c>
      <c r="I126" s="155">
        <v>0</v>
      </c>
      <c r="J126" s="155">
        <v>244</v>
      </c>
      <c r="K126" s="155">
        <v>1</v>
      </c>
      <c r="L126" s="179">
        <f>SUM(H126:J126,-K126)</f>
        <v>66140</v>
      </c>
    </row>
    <row r="127" spans="1:12" ht="19.5" customHeight="1">
      <c r="A127" s="69" t="s">
        <v>160</v>
      </c>
      <c r="B127" s="10">
        <v>8118</v>
      </c>
      <c r="C127" s="10">
        <v>0</v>
      </c>
      <c r="D127" s="10">
        <v>0</v>
      </c>
      <c r="E127" s="10">
        <v>0</v>
      </c>
      <c r="F127" s="10">
        <v>0</v>
      </c>
      <c r="G127" s="10">
        <v>0</v>
      </c>
      <c r="H127" s="10">
        <f>SUM(B127:G127)</f>
        <v>8118</v>
      </c>
      <c r="I127" s="155">
        <v>0</v>
      </c>
      <c r="J127" s="155">
        <v>1</v>
      </c>
      <c r="K127" s="155">
        <v>0</v>
      </c>
      <c r="L127" s="179">
        <f>SUM(H127:J127,-K127)</f>
        <v>8119</v>
      </c>
    </row>
    <row r="128" spans="1:12" ht="19.5" customHeight="1">
      <c r="A128" s="69" t="s">
        <v>161</v>
      </c>
      <c r="B128" s="10">
        <v>13621</v>
      </c>
      <c r="C128" s="10">
        <v>159</v>
      </c>
      <c r="D128" s="10">
        <v>0</v>
      </c>
      <c r="E128" s="10">
        <v>50</v>
      </c>
      <c r="F128" s="10">
        <v>0</v>
      </c>
      <c r="G128" s="10">
        <v>46</v>
      </c>
      <c r="H128" s="10">
        <f>SUM(B128:G128)</f>
        <v>13876</v>
      </c>
      <c r="I128" s="155">
        <v>0</v>
      </c>
      <c r="J128" s="155">
        <v>13</v>
      </c>
      <c r="K128" s="155">
        <v>108</v>
      </c>
      <c r="L128" s="179">
        <f>SUM(H128:J128,-K128)</f>
        <v>13781</v>
      </c>
    </row>
    <row r="129" spans="1:12" ht="19.5" customHeight="1">
      <c r="A129" s="69" t="s">
        <v>162</v>
      </c>
      <c r="B129" s="10">
        <v>28165</v>
      </c>
      <c r="C129" s="10">
        <v>964</v>
      </c>
      <c r="D129" s="10">
        <v>0</v>
      </c>
      <c r="E129" s="10">
        <v>0</v>
      </c>
      <c r="F129" s="10">
        <v>0</v>
      </c>
      <c r="G129" s="10">
        <v>0</v>
      </c>
      <c r="H129" s="10">
        <f>SUM(B129:G129)</f>
        <v>29129</v>
      </c>
      <c r="I129" s="155">
        <v>0</v>
      </c>
      <c r="J129" s="155">
        <v>107</v>
      </c>
      <c r="K129" s="155">
        <v>683</v>
      </c>
      <c r="L129" s="179">
        <f>SUM(H129:J129,-K129)</f>
        <v>28553</v>
      </c>
    </row>
    <row r="130" spans="1:12" ht="19.5" customHeight="1">
      <c r="A130" s="165" t="s">
        <v>163</v>
      </c>
      <c r="B130" s="174">
        <f t="shared" ref="B130:L130" si="36">SUM(B131:B137)</f>
        <v>457248</v>
      </c>
      <c r="C130" s="174">
        <f t="shared" si="36"/>
        <v>1021</v>
      </c>
      <c r="D130" s="174">
        <f t="shared" si="36"/>
        <v>0</v>
      </c>
      <c r="E130" s="174">
        <f t="shared" si="36"/>
        <v>0</v>
      </c>
      <c r="F130" s="174">
        <f t="shared" si="36"/>
        <v>1218</v>
      </c>
      <c r="G130" s="174">
        <f t="shared" si="36"/>
        <v>7</v>
      </c>
      <c r="H130" s="174">
        <f t="shared" si="36"/>
        <v>459494</v>
      </c>
      <c r="I130" s="177">
        <f t="shared" si="36"/>
        <v>62</v>
      </c>
      <c r="J130" s="177">
        <f t="shared" si="36"/>
        <v>780</v>
      </c>
      <c r="K130" s="177">
        <f t="shared" si="36"/>
        <v>738</v>
      </c>
      <c r="L130" s="178">
        <f t="shared" si="36"/>
        <v>459598</v>
      </c>
    </row>
    <row r="131" spans="1:12" ht="19.5" customHeight="1">
      <c r="A131" s="69" t="s">
        <v>164</v>
      </c>
      <c r="B131" s="10">
        <v>235212</v>
      </c>
      <c r="C131" s="10">
        <v>103</v>
      </c>
      <c r="D131" s="10">
        <v>0</v>
      </c>
      <c r="E131" s="10">
        <v>0</v>
      </c>
      <c r="F131" s="10">
        <v>1218</v>
      </c>
      <c r="G131" s="10">
        <v>7</v>
      </c>
      <c r="H131" s="10">
        <f t="shared" ref="H131:H137" si="37">SUM(B131:G131)</f>
        <v>236540</v>
      </c>
      <c r="I131" s="155">
        <v>25</v>
      </c>
      <c r="J131" s="155">
        <v>367</v>
      </c>
      <c r="K131" s="155">
        <v>73</v>
      </c>
      <c r="L131" s="179">
        <f t="shared" ref="L131:L137" si="38">SUM(H131:J131,-K131)</f>
        <v>236859</v>
      </c>
    </row>
    <row r="132" spans="1:12" ht="19.5" customHeight="1">
      <c r="A132" s="69" t="s">
        <v>165</v>
      </c>
      <c r="B132" s="10">
        <v>9031</v>
      </c>
      <c r="C132" s="10">
        <v>431</v>
      </c>
      <c r="D132" s="10">
        <v>0</v>
      </c>
      <c r="E132" s="10">
        <v>0</v>
      </c>
      <c r="F132" s="10">
        <v>0</v>
      </c>
      <c r="G132" s="10">
        <v>0</v>
      </c>
      <c r="H132" s="10">
        <f t="shared" si="37"/>
        <v>9462</v>
      </c>
      <c r="I132" s="155">
        <v>0</v>
      </c>
      <c r="J132" s="155">
        <v>24</v>
      </c>
      <c r="K132" s="155">
        <v>275</v>
      </c>
      <c r="L132" s="179">
        <f t="shared" si="38"/>
        <v>9211</v>
      </c>
    </row>
    <row r="133" spans="1:12" ht="19.5" customHeight="1">
      <c r="A133" s="69" t="s">
        <v>166</v>
      </c>
      <c r="B133" s="10">
        <v>34493</v>
      </c>
      <c r="C133" s="10">
        <v>0</v>
      </c>
      <c r="D133" s="10">
        <v>0</v>
      </c>
      <c r="E133" s="10">
        <v>0</v>
      </c>
      <c r="F133" s="10">
        <v>0</v>
      </c>
      <c r="G133" s="10">
        <v>0</v>
      </c>
      <c r="H133" s="10">
        <f t="shared" si="37"/>
        <v>34493</v>
      </c>
      <c r="I133" s="155">
        <v>0</v>
      </c>
      <c r="J133" s="155">
        <v>118</v>
      </c>
      <c r="K133" s="155">
        <v>0</v>
      </c>
      <c r="L133" s="179">
        <f t="shared" si="38"/>
        <v>34611</v>
      </c>
    </row>
    <row r="134" spans="1:12" ht="19.5" customHeight="1">
      <c r="A134" s="69" t="s">
        <v>167</v>
      </c>
      <c r="B134" s="10">
        <v>30678</v>
      </c>
      <c r="C134" s="10">
        <v>302</v>
      </c>
      <c r="D134" s="10">
        <v>0</v>
      </c>
      <c r="E134" s="10">
        <v>0</v>
      </c>
      <c r="F134" s="10">
        <v>0</v>
      </c>
      <c r="G134" s="10">
        <v>0</v>
      </c>
      <c r="H134" s="10">
        <f t="shared" si="37"/>
        <v>30980</v>
      </c>
      <c r="I134" s="155">
        <v>37</v>
      </c>
      <c r="J134" s="155">
        <v>52</v>
      </c>
      <c r="K134" s="155">
        <v>285</v>
      </c>
      <c r="L134" s="179">
        <f t="shared" si="38"/>
        <v>30784</v>
      </c>
    </row>
    <row r="135" spans="1:12" ht="19.5" customHeight="1">
      <c r="A135" s="69" t="s">
        <v>168</v>
      </c>
      <c r="B135" s="10">
        <v>94000</v>
      </c>
      <c r="C135" s="10">
        <v>0</v>
      </c>
      <c r="D135" s="10">
        <v>0</v>
      </c>
      <c r="E135" s="10">
        <v>0</v>
      </c>
      <c r="F135" s="10">
        <v>0</v>
      </c>
      <c r="G135" s="10">
        <v>0</v>
      </c>
      <c r="H135" s="10">
        <f t="shared" si="37"/>
        <v>94000</v>
      </c>
      <c r="I135" s="155">
        <v>0</v>
      </c>
      <c r="J135" s="155">
        <v>129</v>
      </c>
      <c r="K135" s="155">
        <v>0</v>
      </c>
      <c r="L135" s="179">
        <f t="shared" si="38"/>
        <v>94129</v>
      </c>
    </row>
    <row r="136" spans="1:12" ht="19.5" customHeight="1">
      <c r="A136" s="69" t="s">
        <v>169</v>
      </c>
      <c r="B136" s="10">
        <v>2475</v>
      </c>
      <c r="C136" s="10">
        <v>185</v>
      </c>
      <c r="D136" s="10">
        <v>0</v>
      </c>
      <c r="E136" s="10">
        <v>0</v>
      </c>
      <c r="F136" s="10">
        <v>0</v>
      </c>
      <c r="G136" s="10">
        <v>0</v>
      </c>
      <c r="H136" s="10">
        <f t="shared" si="37"/>
        <v>2660</v>
      </c>
      <c r="I136" s="155">
        <v>0</v>
      </c>
      <c r="J136" s="155">
        <v>65</v>
      </c>
      <c r="K136" s="155">
        <v>105</v>
      </c>
      <c r="L136" s="179">
        <f t="shared" si="38"/>
        <v>2620</v>
      </c>
    </row>
    <row r="137" spans="1:12" ht="19.5" customHeight="1">
      <c r="A137" s="69" t="s">
        <v>170</v>
      </c>
      <c r="B137" s="10">
        <v>51359</v>
      </c>
      <c r="C137" s="10">
        <v>0</v>
      </c>
      <c r="D137" s="10">
        <v>0</v>
      </c>
      <c r="E137" s="10">
        <v>0</v>
      </c>
      <c r="F137" s="10">
        <v>0</v>
      </c>
      <c r="G137" s="10">
        <v>0</v>
      </c>
      <c r="H137" s="10">
        <f t="shared" si="37"/>
        <v>51359</v>
      </c>
      <c r="I137" s="155">
        <v>0</v>
      </c>
      <c r="J137" s="155">
        <v>25</v>
      </c>
      <c r="K137" s="155">
        <v>0</v>
      </c>
      <c r="L137" s="179">
        <f t="shared" si="38"/>
        <v>51384</v>
      </c>
    </row>
    <row r="138" spans="1:12" ht="19.5" customHeight="1">
      <c r="A138" s="71" t="s">
        <v>7</v>
      </c>
      <c r="B138" s="95">
        <f t="shared" ref="B138:L138" si="39">B139</f>
        <v>774072</v>
      </c>
      <c r="C138" s="95">
        <f t="shared" si="39"/>
        <v>2917</v>
      </c>
      <c r="D138" s="95">
        <f t="shared" si="39"/>
        <v>0</v>
      </c>
      <c r="E138" s="95">
        <f t="shared" si="39"/>
        <v>0</v>
      </c>
      <c r="F138" s="95">
        <f t="shared" si="39"/>
        <v>1192</v>
      </c>
      <c r="G138" s="95">
        <f t="shared" si="39"/>
        <v>36</v>
      </c>
      <c r="H138" s="95">
        <f t="shared" si="39"/>
        <v>778217</v>
      </c>
      <c r="I138" s="153">
        <f t="shared" si="39"/>
        <v>190</v>
      </c>
      <c r="J138" s="153">
        <f t="shared" si="39"/>
        <v>6854</v>
      </c>
      <c r="K138" s="153">
        <f t="shared" si="39"/>
        <v>2091</v>
      </c>
      <c r="L138" s="154">
        <f t="shared" si="39"/>
        <v>783170</v>
      </c>
    </row>
    <row r="139" spans="1:12" ht="19.5" customHeight="1">
      <c r="A139" s="165" t="s">
        <v>172</v>
      </c>
      <c r="B139" s="174">
        <f t="shared" ref="B139:L139" si="40">SUM(B140:B150)</f>
        <v>774072</v>
      </c>
      <c r="C139" s="174">
        <f t="shared" si="40"/>
        <v>2917</v>
      </c>
      <c r="D139" s="174">
        <f t="shared" si="40"/>
        <v>0</v>
      </c>
      <c r="E139" s="174">
        <f t="shared" si="40"/>
        <v>0</v>
      </c>
      <c r="F139" s="174">
        <f t="shared" si="40"/>
        <v>1192</v>
      </c>
      <c r="G139" s="174">
        <f t="shared" si="40"/>
        <v>36</v>
      </c>
      <c r="H139" s="174">
        <f t="shared" si="40"/>
        <v>778217</v>
      </c>
      <c r="I139" s="177">
        <f t="shared" si="40"/>
        <v>190</v>
      </c>
      <c r="J139" s="177">
        <f t="shared" si="40"/>
        <v>6854</v>
      </c>
      <c r="K139" s="177">
        <f t="shared" si="40"/>
        <v>2091</v>
      </c>
      <c r="L139" s="178">
        <f t="shared" si="40"/>
        <v>783170</v>
      </c>
    </row>
    <row r="140" spans="1:12" ht="19.5" customHeight="1">
      <c r="A140" s="69" t="s">
        <v>174</v>
      </c>
      <c r="B140" s="10">
        <v>48163</v>
      </c>
      <c r="C140" s="10">
        <v>6</v>
      </c>
      <c r="D140" s="10">
        <v>0</v>
      </c>
      <c r="E140" s="10">
        <v>0</v>
      </c>
      <c r="F140" s="10">
        <v>0</v>
      </c>
      <c r="G140" s="10">
        <v>5</v>
      </c>
      <c r="H140" s="10">
        <f t="shared" ref="H140:H150" si="41">SUM(B140:G140)</f>
        <v>48174</v>
      </c>
      <c r="I140" s="155">
        <v>0</v>
      </c>
      <c r="J140" s="155">
        <v>3259</v>
      </c>
      <c r="K140" s="155">
        <v>4</v>
      </c>
      <c r="L140" s="179">
        <f t="shared" ref="L140:L147" si="42">SUM(H140:J140,-K140)</f>
        <v>51429</v>
      </c>
    </row>
    <row r="141" spans="1:12" ht="19.5" customHeight="1">
      <c r="A141" s="69" t="s">
        <v>175</v>
      </c>
      <c r="B141" s="10">
        <v>15548</v>
      </c>
      <c r="C141" s="10">
        <v>15</v>
      </c>
      <c r="D141" s="10">
        <v>0</v>
      </c>
      <c r="E141" s="10">
        <v>0</v>
      </c>
      <c r="F141" s="10">
        <v>72</v>
      </c>
      <c r="G141" s="10">
        <v>0</v>
      </c>
      <c r="H141" s="10">
        <f t="shared" si="41"/>
        <v>15635</v>
      </c>
      <c r="I141" s="155">
        <v>-1</v>
      </c>
      <c r="J141" s="155">
        <v>91</v>
      </c>
      <c r="K141" s="155">
        <v>12</v>
      </c>
      <c r="L141" s="179">
        <f t="shared" si="42"/>
        <v>15713</v>
      </c>
    </row>
    <row r="142" spans="1:12" ht="19.5" customHeight="1">
      <c r="A142" s="69" t="s">
        <v>176</v>
      </c>
      <c r="B142" s="10">
        <v>147000</v>
      </c>
      <c r="C142" s="10">
        <v>2415</v>
      </c>
      <c r="D142" s="10">
        <v>0</v>
      </c>
      <c r="E142" s="10">
        <v>0</v>
      </c>
      <c r="F142" s="10">
        <v>478</v>
      </c>
      <c r="G142" s="10">
        <v>10</v>
      </c>
      <c r="H142" s="10">
        <f t="shared" si="41"/>
        <v>149903</v>
      </c>
      <c r="I142" s="155">
        <v>190</v>
      </c>
      <c r="J142" s="155">
        <v>1272</v>
      </c>
      <c r="K142" s="155">
        <v>1666</v>
      </c>
      <c r="L142" s="179">
        <f t="shared" si="42"/>
        <v>149699</v>
      </c>
    </row>
    <row r="143" spans="1:12" ht="19.5" customHeight="1">
      <c r="A143" s="69" t="s">
        <v>177</v>
      </c>
      <c r="B143" s="10">
        <v>139</v>
      </c>
      <c r="C143" s="10">
        <v>0</v>
      </c>
      <c r="D143" s="10">
        <v>0</v>
      </c>
      <c r="E143" s="10">
        <v>0</v>
      </c>
      <c r="F143" s="10">
        <v>0</v>
      </c>
      <c r="G143" s="10">
        <v>0</v>
      </c>
      <c r="H143" s="10">
        <f t="shared" si="41"/>
        <v>139</v>
      </c>
      <c r="I143" s="155">
        <v>0</v>
      </c>
      <c r="J143" s="155">
        <v>22</v>
      </c>
      <c r="K143" s="155">
        <v>0</v>
      </c>
      <c r="L143" s="179">
        <f t="shared" si="42"/>
        <v>161</v>
      </c>
    </row>
    <row r="144" spans="1:12" ht="19.5" customHeight="1">
      <c r="A144" s="69" t="s">
        <v>178</v>
      </c>
      <c r="B144" s="10">
        <v>10637</v>
      </c>
      <c r="C144" s="10">
        <v>22</v>
      </c>
      <c r="D144" s="10">
        <v>0</v>
      </c>
      <c r="E144" s="10">
        <v>0</v>
      </c>
      <c r="F144" s="10">
        <v>209</v>
      </c>
      <c r="G144" s="10">
        <v>0</v>
      </c>
      <c r="H144" s="10">
        <f t="shared" si="41"/>
        <v>10868</v>
      </c>
      <c r="I144" s="155">
        <v>0</v>
      </c>
      <c r="J144" s="155">
        <v>150</v>
      </c>
      <c r="K144" s="155">
        <v>17</v>
      </c>
      <c r="L144" s="179">
        <f t="shared" si="42"/>
        <v>11001</v>
      </c>
    </row>
    <row r="145" spans="1:12" ht="19.5" customHeight="1">
      <c r="A145" s="69" t="s">
        <v>180</v>
      </c>
      <c r="B145" s="10">
        <v>236273</v>
      </c>
      <c r="C145" s="10">
        <v>186</v>
      </c>
      <c r="D145" s="10">
        <v>0</v>
      </c>
      <c r="E145" s="10">
        <v>0</v>
      </c>
      <c r="F145" s="10">
        <v>112</v>
      </c>
      <c r="G145" s="10">
        <v>0</v>
      </c>
      <c r="H145" s="10">
        <f t="shared" si="41"/>
        <v>236571</v>
      </c>
      <c r="I145" s="155">
        <v>0</v>
      </c>
      <c r="J145" s="155">
        <v>1348</v>
      </c>
      <c r="K145" s="155">
        <v>200</v>
      </c>
      <c r="L145" s="179">
        <f t="shared" si="42"/>
        <v>237719</v>
      </c>
    </row>
    <row r="146" spans="1:12" ht="19.5" customHeight="1">
      <c r="A146" s="69" t="s">
        <v>181</v>
      </c>
      <c r="B146" s="10">
        <v>15391</v>
      </c>
      <c r="C146" s="10">
        <v>0</v>
      </c>
      <c r="D146" s="10">
        <v>0</v>
      </c>
      <c r="E146" s="10">
        <v>0</v>
      </c>
      <c r="F146" s="10">
        <v>0</v>
      </c>
      <c r="G146" s="10">
        <v>0</v>
      </c>
      <c r="H146" s="10">
        <f t="shared" si="41"/>
        <v>15391</v>
      </c>
      <c r="I146" s="155">
        <v>0</v>
      </c>
      <c r="J146" s="155">
        <v>1</v>
      </c>
      <c r="K146" s="155">
        <v>0</v>
      </c>
      <c r="L146" s="179">
        <f t="shared" si="42"/>
        <v>15392</v>
      </c>
    </row>
    <row r="147" spans="1:12" ht="19.5" customHeight="1">
      <c r="A147" s="69" t="s">
        <v>182</v>
      </c>
      <c r="B147" s="10">
        <v>21213</v>
      </c>
      <c r="C147" s="10">
        <v>147</v>
      </c>
      <c r="D147" s="10">
        <v>0</v>
      </c>
      <c r="E147" s="10">
        <v>0</v>
      </c>
      <c r="F147" s="10">
        <v>201</v>
      </c>
      <c r="G147" s="10">
        <v>0</v>
      </c>
      <c r="H147" s="10">
        <f t="shared" si="41"/>
        <v>21561</v>
      </c>
      <c r="I147" s="155">
        <v>1</v>
      </c>
      <c r="J147" s="155">
        <v>179</v>
      </c>
      <c r="K147" s="155">
        <v>113</v>
      </c>
      <c r="L147" s="179">
        <f t="shared" si="42"/>
        <v>21628</v>
      </c>
    </row>
    <row r="148" spans="1:12" ht="19.5" customHeight="1">
      <c r="A148" s="69" t="s">
        <v>183</v>
      </c>
      <c r="B148" s="10">
        <v>7478</v>
      </c>
      <c r="C148" s="10">
        <v>0</v>
      </c>
      <c r="D148" s="10">
        <v>0</v>
      </c>
      <c r="E148" s="10">
        <v>0</v>
      </c>
      <c r="F148" s="10">
        <v>2</v>
      </c>
      <c r="G148" s="10">
        <v>0</v>
      </c>
      <c r="H148" s="10">
        <f t="shared" ref="H148:H149" si="43">SUM(B148:G148)</f>
        <v>7480</v>
      </c>
      <c r="I148" s="155">
        <v>0</v>
      </c>
      <c r="J148" s="155">
        <v>0</v>
      </c>
      <c r="K148" s="155">
        <v>0</v>
      </c>
      <c r="L148" s="179">
        <f t="shared" ref="L148:L149" si="44">SUM(H148:J148,-K148)</f>
        <v>7480</v>
      </c>
    </row>
    <row r="149" spans="1:12" ht="19.5" customHeight="1">
      <c r="A149" s="69" t="s">
        <v>184</v>
      </c>
      <c r="B149" s="10">
        <v>131145</v>
      </c>
      <c r="C149" s="10">
        <v>126</v>
      </c>
      <c r="D149" s="10">
        <v>0</v>
      </c>
      <c r="E149" s="10">
        <v>0</v>
      </c>
      <c r="F149" s="10">
        <v>118</v>
      </c>
      <c r="G149" s="10">
        <v>21</v>
      </c>
      <c r="H149" s="10">
        <f t="shared" si="43"/>
        <v>131410</v>
      </c>
      <c r="I149" s="155">
        <v>0</v>
      </c>
      <c r="J149" s="155">
        <v>454</v>
      </c>
      <c r="K149" s="155">
        <v>79</v>
      </c>
      <c r="L149" s="179">
        <f t="shared" si="44"/>
        <v>131785</v>
      </c>
    </row>
    <row r="150" spans="1:12" ht="19.5" customHeight="1">
      <c r="A150" s="69" t="s">
        <v>185</v>
      </c>
      <c r="B150" s="10">
        <v>141085</v>
      </c>
      <c r="C150" s="10">
        <v>0</v>
      </c>
      <c r="D150" s="10">
        <v>0</v>
      </c>
      <c r="E150" s="10">
        <v>0</v>
      </c>
      <c r="F150" s="10">
        <v>0</v>
      </c>
      <c r="G150" s="10">
        <v>0</v>
      </c>
      <c r="H150" s="10">
        <f t="shared" si="41"/>
        <v>141085</v>
      </c>
      <c r="I150" s="155">
        <v>0</v>
      </c>
      <c r="J150" s="155">
        <v>78</v>
      </c>
      <c r="K150" s="155">
        <v>0</v>
      </c>
      <c r="L150" s="179">
        <f>SUM(H150:J150,-K150)</f>
        <v>141163</v>
      </c>
    </row>
    <row r="151" spans="1:12" ht="19.5" customHeight="1">
      <c r="A151" s="71" t="s">
        <v>8</v>
      </c>
      <c r="B151" s="95">
        <f t="shared" ref="B151:L151" si="45">B152+B158+B162</f>
        <v>1176986</v>
      </c>
      <c r="C151" s="95">
        <f t="shared" si="45"/>
        <v>554</v>
      </c>
      <c r="D151" s="95">
        <f t="shared" si="45"/>
        <v>0</v>
      </c>
      <c r="E151" s="95">
        <f t="shared" si="45"/>
        <v>0</v>
      </c>
      <c r="F151" s="95">
        <f t="shared" si="45"/>
        <v>8749</v>
      </c>
      <c r="G151" s="95">
        <f t="shared" si="45"/>
        <v>881</v>
      </c>
      <c r="H151" s="95">
        <f t="shared" si="45"/>
        <v>1187170</v>
      </c>
      <c r="I151" s="153">
        <f t="shared" si="45"/>
        <v>1</v>
      </c>
      <c r="J151" s="153">
        <f t="shared" si="45"/>
        <v>4008</v>
      </c>
      <c r="K151" s="153">
        <f t="shared" si="45"/>
        <v>334</v>
      </c>
      <c r="L151" s="154">
        <f t="shared" si="45"/>
        <v>1190845</v>
      </c>
    </row>
    <row r="152" spans="1:12" ht="19.5" customHeight="1">
      <c r="A152" s="165" t="s">
        <v>186</v>
      </c>
      <c r="B152" s="174">
        <f t="shared" ref="B152:L152" si="46">SUM(B153:B157)</f>
        <v>1043680</v>
      </c>
      <c r="C152" s="174">
        <f>SUM(C153:C157)</f>
        <v>554</v>
      </c>
      <c r="D152" s="174">
        <f>SUM(D153:D157)</f>
        <v>0</v>
      </c>
      <c r="E152" s="174">
        <f t="shared" si="46"/>
        <v>0</v>
      </c>
      <c r="F152" s="174">
        <f t="shared" si="46"/>
        <v>8311</v>
      </c>
      <c r="G152" s="174">
        <f t="shared" si="46"/>
        <v>881</v>
      </c>
      <c r="H152" s="174">
        <f t="shared" si="46"/>
        <v>1053426</v>
      </c>
      <c r="I152" s="177">
        <f t="shared" si="46"/>
        <v>1</v>
      </c>
      <c r="J152" s="177">
        <f t="shared" si="46"/>
        <v>3935</v>
      </c>
      <c r="K152" s="177">
        <f t="shared" si="46"/>
        <v>334</v>
      </c>
      <c r="L152" s="178">
        <f t="shared" si="46"/>
        <v>1057028</v>
      </c>
    </row>
    <row r="153" spans="1:12" ht="19.5" customHeight="1">
      <c r="A153" s="69" t="s">
        <v>187</v>
      </c>
      <c r="B153" s="10">
        <v>403171</v>
      </c>
      <c r="C153" s="10">
        <v>0</v>
      </c>
      <c r="D153" s="10">
        <v>0</v>
      </c>
      <c r="E153" s="10">
        <v>0</v>
      </c>
      <c r="F153" s="10">
        <v>2787</v>
      </c>
      <c r="G153" s="10">
        <v>0</v>
      </c>
      <c r="H153" s="10">
        <f>SUM(B153:G153)</f>
        <v>405958</v>
      </c>
      <c r="I153" s="155">
        <v>0</v>
      </c>
      <c r="J153" s="155">
        <v>2297</v>
      </c>
      <c r="K153" s="155">
        <v>0</v>
      </c>
      <c r="L153" s="179">
        <f>SUM(H153:J153,-K153)</f>
        <v>408255</v>
      </c>
    </row>
    <row r="154" spans="1:12" ht="19.5" customHeight="1">
      <c r="A154" s="69" t="s">
        <v>188</v>
      </c>
      <c r="B154" s="10">
        <v>76771</v>
      </c>
      <c r="C154" s="10">
        <v>0</v>
      </c>
      <c r="D154" s="10">
        <v>0</v>
      </c>
      <c r="E154" s="10">
        <v>0</v>
      </c>
      <c r="F154" s="10">
        <v>148</v>
      </c>
      <c r="G154" s="10">
        <v>0</v>
      </c>
      <c r="H154" s="10">
        <f>SUM(B154:G154)</f>
        <v>76919</v>
      </c>
      <c r="I154" s="155">
        <v>0</v>
      </c>
      <c r="J154" s="155">
        <v>183</v>
      </c>
      <c r="K154" s="155">
        <v>0</v>
      </c>
      <c r="L154" s="179">
        <f>SUM(H154:J154,-K154)</f>
        <v>77102</v>
      </c>
    </row>
    <row r="155" spans="1:12" ht="19.5" customHeight="1">
      <c r="A155" s="69" t="s">
        <v>189</v>
      </c>
      <c r="B155" s="10">
        <v>256280</v>
      </c>
      <c r="C155" s="10">
        <v>554</v>
      </c>
      <c r="D155" s="10">
        <v>0</v>
      </c>
      <c r="E155" s="10">
        <v>0</v>
      </c>
      <c r="F155" s="10">
        <v>1666</v>
      </c>
      <c r="G155" s="10">
        <v>83</v>
      </c>
      <c r="H155" s="10">
        <f>SUM(B155:G155)</f>
        <v>258583</v>
      </c>
      <c r="I155" s="155">
        <v>1</v>
      </c>
      <c r="J155" s="155">
        <v>473</v>
      </c>
      <c r="K155" s="155">
        <v>334</v>
      </c>
      <c r="L155" s="179">
        <f>SUM(H155:J155,-K155)</f>
        <v>258723</v>
      </c>
    </row>
    <row r="156" spans="1:12" ht="19.5" customHeight="1">
      <c r="A156" s="69" t="s">
        <v>190</v>
      </c>
      <c r="B156" s="10">
        <v>90184</v>
      </c>
      <c r="C156" s="10">
        <v>0</v>
      </c>
      <c r="D156" s="10">
        <v>0</v>
      </c>
      <c r="E156" s="10">
        <v>0</v>
      </c>
      <c r="F156" s="10">
        <v>147</v>
      </c>
      <c r="G156" s="10">
        <v>0</v>
      </c>
      <c r="H156" s="10">
        <f>SUM(B156:G156)</f>
        <v>90331</v>
      </c>
      <c r="I156" s="155">
        <v>0</v>
      </c>
      <c r="J156" s="155">
        <v>187</v>
      </c>
      <c r="K156" s="155">
        <v>0</v>
      </c>
      <c r="L156" s="179">
        <f>SUM(H156:J156,-K156)</f>
        <v>90518</v>
      </c>
    </row>
    <row r="157" spans="1:12" ht="19.5" customHeight="1">
      <c r="A157" s="69" t="s">
        <v>191</v>
      </c>
      <c r="B157" s="10">
        <v>217274</v>
      </c>
      <c r="C157" s="10">
        <v>0</v>
      </c>
      <c r="D157" s="10">
        <v>0</v>
      </c>
      <c r="E157" s="10">
        <v>0</v>
      </c>
      <c r="F157" s="10">
        <v>3563</v>
      </c>
      <c r="G157" s="10">
        <v>798</v>
      </c>
      <c r="H157" s="10">
        <f>SUM(B157:G157)</f>
        <v>221635</v>
      </c>
      <c r="I157" s="155">
        <v>0</v>
      </c>
      <c r="J157" s="155">
        <v>795</v>
      </c>
      <c r="K157" s="155">
        <v>0</v>
      </c>
      <c r="L157" s="179">
        <f>SUM(H157:J157,-K157)</f>
        <v>222430</v>
      </c>
    </row>
    <row r="158" spans="1:12" ht="19.5" customHeight="1">
      <c r="A158" s="165" t="s">
        <v>192</v>
      </c>
      <c r="B158" s="174">
        <f t="shared" ref="B158:L158" si="47">SUM(B159:B161)</f>
        <v>64233</v>
      </c>
      <c r="C158" s="174">
        <f t="shared" si="47"/>
        <v>0</v>
      </c>
      <c r="D158" s="174">
        <f t="shared" si="47"/>
        <v>0</v>
      </c>
      <c r="E158" s="174">
        <f t="shared" si="47"/>
        <v>0</v>
      </c>
      <c r="F158" s="174">
        <f t="shared" si="47"/>
        <v>409</v>
      </c>
      <c r="G158" s="174">
        <f t="shared" si="47"/>
        <v>0</v>
      </c>
      <c r="H158" s="174">
        <f t="shared" si="47"/>
        <v>64642</v>
      </c>
      <c r="I158" s="177">
        <f t="shared" si="47"/>
        <v>0</v>
      </c>
      <c r="J158" s="177">
        <f t="shared" si="47"/>
        <v>67</v>
      </c>
      <c r="K158" s="177">
        <f t="shared" si="47"/>
        <v>0</v>
      </c>
      <c r="L158" s="178">
        <f t="shared" si="47"/>
        <v>64709</v>
      </c>
    </row>
    <row r="159" spans="1:12" ht="19.5" customHeight="1">
      <c r="A159" s="69" t="s">
        <v>193</v>
      </c>
      <c r="B159" s="10">
        <v>1940</v>
      </c>
      <c r="C159" s="10">
        <v>0</v>
      </c>
      <c r="D159" s="10">
        <v>0</v>
      </c>
      <c r="E159" s="10">
        <v>0</v>
      </c>
      <c r="F159" s="10">
        <v>0</v>
      </c>
      <c r="G159" s="10">
        <v>0</v>
      </c>
      <c r="H159" s="10">
        <f>SUM(B159:G159)</f>
        <v>1940</v>
      </c>
      <c r="I159" s="155">
        <v>0</v>
      </c>
      <c r="J159" s="155">
        <v>0</v>
      </c>
      <c r="K159" s="155">
        <v>0</v>
      </c>
      <c r="L159" s="179">
        <f>SUM(H159:J159,-K159)</f>
        <v>1940</v>
      </c>
    </row>
    <row r="160" spans="1:12" ht="19.5" customHeight="1">
      <c r="A160" s="69" t="s">
        <v>195</v>
      </c>
      <c r="B160" s="10">
        <v>41692</v>
      </c>
      <c r="C160" s="10">
        <v>0</v>
      </c>
      <c r="D160" s="10">
        <v>0</v>
      </c>
      <c r="E160" s="10">
        <v>0</v>
      </c>
      <c r="F160" s="10">
        <v>187</v>
      </c>
      <c r="G160" s="10">
        <v>0</v>
      </c>
      <c r="H160" s="10">
        <f>SUM(B160:G160)</f>
        <v>41879</v>
      </c>
      <c r="I160" s="10">
        <v>0</v>
      </c>
      <c r="J160" s="10">
        <v>67</v>
      </c>
      <c r="K160" s="10">
        <v>0</v>
      </c>
      <c r="L160" s="179">
        <f>SUM(H160:J160,-K160)</f>
        <v>41946</v>
      </c>
    </row>
    <row r="161" spans="1:12" ht="19.5" customHeight="1">
      <c r="A161" s="69" t="s">
        <v>196</v>
      </c>
      <c r="B161" s="10">
        <v>20601</v>
      </c>
      <c r="C161" s="10">
        <v>0</v>
      </c>
      <c r="D161" s="10">
        <v>0</v>
      </c>
      <c r="E161" s="10">
        <v>0</v>
      </c>
      <c r="F161" s="10">
        <v>222</v>
      </c>
      <c r="G161" s="10">
        <v>0</v>
      </c>
      <c r="H161" s="10">
        <f t="shared" ref="H161" si="48">SUM(B161:G161)</f>
        <v>20823</v>
      </c>
      <c r="I161" s="155">
        <v>0</v>
      </c>
      <c r="J161" s="155">
        <v>0</v>
      </c>
      <c r="K161" s="155">
        <v>0</v>
      </c>
      <c r="L161" s="179">
        <f t="shared" ref="L161" si="49">SUM(H161:J161,-K161)</f>
        <v>20823</v>
      </c>
    </row>
    <row r="162" spans="1:12" ht="19.5" customHeight="1">
      <c r="A162" s="165" t="s">
        <v>197</v>
      </c>
      <c r="B162" s="174">
        <f>SUM(B163:B165)</f>
        <v>69073</v>
      </c>
      <c r="C162" s="174">
        <f t="shared" ref="C162:L162" si="50">SUM(C163:C165)</f>
        <v>0</v>
      </c>
      <c r="D162" s="174">
        <f t="shared" si="50"/>
        <v>0</v>
      </c>
      <c r="E162" s="174">
        <f t="shared" si="50"/>
        <v>0</v>
      </c>
      <c r="F162" s="174">
        <f t="shared" si="50"/>
        <v>29</v>
      </c>
      <c r="G162" s="174">
        <f t="shared" si="50"/>
        <v>0</v>
      </c>
      <c r="H162" s="174">
        <f t="shared" si="50"/>
        <v>69102</v>
      </c>
      <c r="I162" s="177">
        <f t="shared" si="50"/>
        <v>0</v>
      </c>
      <c r="J162" s="177">
        <f t="shared" si="50"/>
        <v>6</v>
      </c>
      <c r="K162" s="177">
        <f t="shared" si="50"/>
        <v>0</v>
      </c>
      <c r="L162" s="178">
        <f t="shared" si="50"/>
        <v>69108</v>
      </c>
    </row>
    <row r="163" spans="1:12" ht="19.5" customHeight="1">
      <c r="A163" s="69" t="s">
        <v>198</v>
      </c>
      <c r="B163" s="10">
        <v>8983</v>
      </c>
      <c r="C163" s="10">
        <v>0</v>
      </c>
      <c r="D163" s="10">
        <v>0</v>
      </c>
      <c r="E163" s="10">
        <v>0</v>
      </c>
      <c r="F163" s="10">
        <v>29</v>
      </c>
      <c r="G163" s="10">
        <v>0</v>
      </c>
      <c r="H163" s="10">
        <f>SUM(B163:G163)</f>
        <v>9012</v>
      </c>
      <c r="I163" s="155">
        <v>0</v>
      </c>
      <c r="J163" s="155">
        <v>0</v>
      </c>
      <c r="K163" s="155">
        <v>0</v>
      </c>
      <c r="L163" s="179">
        <f>SUM(H163:J163,-K163)</f>
        <v>9012</v>
      </c>
    </row>
    <row r="164" spans="1:12" ht="19.5" customHeight="1">
      <c r="A164" s="69" t="s">
        <v>199</v>
      </c>
      <c r="B164" s="10">
        <v>16116</v>
      </c>
      <c r="C164" s="10">
        <v>0</v>
      </c>
      <c r="D164" s="10">
        <v>0</v>
      </c>
      <c r="E164" s="10">
        <v>0</v>
      </c>
      <c r="F164" s="10">
        <v>0</v>
      </c>
      <c r="G164" s="10">
        <v>0</v>
      </c>
      <c r="H164" s="10">
        <f>SUM(B164:G164)</f>
        <v>16116</v>
      </c>
      <c r="I164" s="155">
        <v>0</v>
      </c>
      <c r="J164" s="155">
        <v>6</v>
      </c>
      <c r="K164" s="155">
        <v>0</v>
      </c>
      <c r="L164" s="179">
        <f>SUM(H164:J164,-K164)</f>
        <v>16122</v>
      </c>
    </row>
    <row r="165" spans="1:12" ht="19.5" customHeight="1">
      <c r="A165" s="69" t="s">
        <v>200</v>
      </c>
      <c r="B165" s="10">
        <v>43974</v>
      </c>
      <c r="C165" s="10">
        <v>0</v>
      </c>
      <c r="D165" s="10">
        <v>0</v>
      </c>
      <c r="E165" s="10">
        <v>0</v>
      </c>
      <c r="F165" s="10">
        <v>0</v>
      </c>
      <c r="G165" s="10">
        <v>0</v>
      </c>
      <c r="H165" s="10">
        <f>SUM(B165:G165)</f>
        <v>43974</v>
      </c>
      <c r="I165" s="155">
        <v>0</v>
      </c>
      <c r="J165" s="155">
        <v>0</v>
      </c>
      <c r="K165" s="155">
        <v>0</v>
      </c>
      <c r="L165" s="179">
        <f>SUM(H165:J165,-K165)</f>
        <v>43974</v>
      </c>
    </row>
    <row r="166" spans="1:12" ht="19.5" customHeight="1">
      <c r="A166" s="71" t="s">
        <v>9</v>
      </c>
      <c r="B166" s="95">
        <f t="shared" ref="B166:L166" si="51">B167+B172+B176+B178</f>
        <v>716561</v>
      </c>
      <c r="C166" s="95">
        <f t="shared" si="51"/>
        <v>5438</v>
      </c>
      <c r="D166" s="95">
        <f t="shared" si="51"/>
        <v>475</v>
      </c>
      <c r="E166" s="95">
        <f t="shared" si="51"/>
        <v>0</v>
      </c>
      <c r="F166" s="95">
        <f t="shared" si="51"/>
        <v>4009</v>
      </c>
      <c r="G166" s="95">
        <f t="shared" si="51"/>
        <v>8674</v>
      </c>
      <c r="H166" s="95">
        <f t="shared" si="51"/>
        <v>735157</v>
      </c>
      <c r="I166" s="153">
        <f t="shared" si="51"/>
        <v>133</v>
      </c>
      <c r="J166" s="153">
        <f t="shared" si="51"/>
        <v>3423</v>
      </c>
      <c r="K166" s="153">
        <f t="shared" si="51"/>
        <v>3106</v>
      </c>
      <c r="L166" s="154">
        <f t="shared" si="51"/>
        <v>735607</v>
      </c>
    </row>
    <row r="167" spans="1:12" ht="19.5" customHeight="1">
      <c r="A167" s="165" t="s">
        <v>201</v>
      </c>
      <c r="B167" s="174">
        <f t="shared" ref="B167:L167" si="52">SUM(B168:B171)</f>
        <v>39384</v>
      </c>
      <c r="C167" s="174">
        <f>SUM(C168:C171)</f>
        <v>0</v>
      </c>
      <c r="D167" s="174">
        <f>SUM(D168:D171)</f>
        <v>0</v>
      </c>
      <c r="E167" s="174">
        <f t="shared" si="52"/>
        <v>0</v>
      </c>
      <c r="F167" s="174">
        <f t="shared" si="52"/>
        <v>151</v>
      </c>
      <c r="G167" s="174">
        <f t="shared" si="52"/>
        <v>0</v>
      </c>
      <c r="H167" s="174">
        <f t="shared" si="52"/>
        <v>39535</v>
      </c>
      <c r="I167" s="177">
        <f t="shared" si="52"/>
        <v>0</v>
      </c>
      <c r="J167" s="177">
        <f t="shared" si="52"/>
        <v>515</v>
      </c>
      <c r="K167" s="177">
        <f t="shared" si="52"/>
        <v>0</v>
      </c>
      <c r="L167" s="178">
        <f t="shared" si="52"/>
        <v>40050</v>
      </c>
    </row>
    <row r="168" spans="1:12" ht="19.5" customHeight="1">
      <c r="A168" s="69" t="s">
        <v>202</v>
      </c>
      <c r="B168" s="10">
        <v>18843</v>
      </c>
      <c r="C168" s="10">
        <v>0</v>
      </c>
      <c r="D168" s="10">
        <v>0</v>
      </c>
      <c r="E168" s="10">
        <v>0</v>
      </c>
      <c r="F168" s="10">
        <v>145</v>
      </c>
      <c r="G168" s="10">
        <v>0</v>
      </c>
      <c r="H168" s="10">
        <f>SUM(B168:G168)</f>
        <v>18988</v>
      </c>
      <c r="I168" s="155">
        <v>0</v>
      </c>
      <c r="J168" s="155">
        <v>330</v>
      </c>
      <c r="K168" s="155">
        <v>0</v>
      </c>
      <c r="L168" s="179">
        <f>SUM(H168:J168,-K168)</f>
        <v>19318</v>
      </c>
    </row>
    <row r="169" spans="1:12" ht="19.5" customHeight="1">
      <c r="A169" s="69" t="s">
        <v>203</v>
      </c>
      <c r="B169" s="10">
        <v>10837</v>
      </c>
      <c r="C169" s="10">
        <v>0</v>
      </c>
      <c r="D169" s="10">
        <v>0</v>
      </c>
      <c r="E169" s="10">
        <v>0</v>
      </c>
      <c r="F169" s="10">
        <v>0</v>
      </c>
      <c r="G169" s="10">
        <v>0</v>
      </c>
      <c r="H169" s="10">
        <f>SUM(B169:G169)</f>
        <v>10837</v>
      </c>
      <c r="I169" s="155">
        <v>0</v>
      </c>
      <c r="J169" s="155">
        <v>99</v>
      </c>
      <c r="K169" s="155">
        <v>0</v>
      </c>
      <c r="L169" s="179">
        <f>SUM(H169:J169,-K169)</f>
        <v>10936</v>
      </c>
    </row>
    <row r="170" spans="1:12" ht="19.5" customHeight="1">
      <c r="A170" s="69" t="s">
        <v>204</v>
      </c>
      <c r="B170" s="10">
        <v>8694</v>
      </c>
      <c r="C170" s="10">
        <v>0</v>
      </c>
      <c r="D170" s="10">
        <v>0</v>
      </c>
      <c r="E170" s="10">
        <v>0</v>
      </c>
      <c r="F170" s="10">
        <v>6</v>
      </c>
      <c r="G170" s="10">
        <v>0</v>
      </c>
      <c r="H170" s="10">
        <f>SUM(B170:G170)</f>
        <v>8700</v>
      </c>
      <c r="I170" s="155">
        <v>0</v>
      </c>
      <c r="J170" s="155">
        <v>16</v>
      </c>
      <c r="K170" s="155">
        <v>0</v>
      </c>
      <c r="L170" s="179">
        <f>SUM(H170:J170,-K170)</f>
        <v>8716</v>
      </c>
    </row>
    <row r="171" spans="1:12" ht="19.5" customHeight="1">
      <c r="A171" s="69" t="s">
        <v>205</v>
      </c>
      <c r="B171" s="10">
        <v>1010</v>
      </c>
      <c r="C171" s="10">
        <v>0</v>
      </c>
      <c r="D171" s="10">
        <v>0</v>
      </c>
      <c r="E171" s="10">
        <v>0</v>
      </c>
      <c r="F171" s="10">
        <v>0</v>
      </c>
      <c r="G171" s="10">
        <v>0</v>
      </c>
      <c r="H171" s="10">
        <f>SUM(B171:G171)</f>
        <v>1010</v>
      </c>
      <c r="I171" s="155">
        <v>0</v>
      </c>
      <c r="J171" s="155">
        <v>70</v>
      </c>
      <c r="K171" s="155">
        <v>0</v>
      </c>
      <c r="L171" s="179">
        <f>SUM(H171:J171,-K171)</f>
        <v>1080</v>
      </c>
    </row>
    <row r="172" spans="1:12" ht="19.5" customHeight="1">
      <c r="A172" s="165" t="s">
        <v>206</v>
      </c>
      <c r="B172" s="174">
        <f t="shared" ref="B172:L172" si="53">SUM(B173:B175)</f>
        <v>14767</v>
      </c>
      <c r="C172" s="174">
        <f t="shared" si="53"/>
        <v>269</v>
      </c>
      <c r="D172" s="174">
        <f t="shared" si="53"/>
        <v>0</v>
      </c>
      <c r="E172" s="174">
        <f t="shared" si="53"/>
        <v>0</v>
      </c>
      <c r="F172" s="174">
        <f t="shared" si="53"/>
        <v>163</v>
      </c>
      <c r="G172" s="174">
        <f t="shared" si="53"/>
        <v>0</v>
      </c>
      <c r="H172" s="174">
        <f t="shared" si="53"/>
        <v>15199</v>
      </c>
      <c r="I172" s="177">
        <f t="shared" si="53"/>
        <v>2</v>
      </c>
      <c r="J172" s="177">
        <f t="shared" si="53"/>
        <v>22</v>
      </c>
      <c r="K172" s="177">
        <f t="shared" si="53"/>
        <v>166</v>
      </c>
      <c r="L172" s="178">
        <f t="shared" si="53"/>
        <v>15057</v>
      </c>
    </row>
    <row r="173" spans="1:12" ht="19.5" customHeight="1">
      <c r="A173" s="69" t="s">
        <v>207</v>
      </c>
      <c r="B173" s="10">
        <v>7708</v>
      </c>
      <c r="C173" s="10">
        <v>0</v>
      </c>
      <c r="D173" s="10">
        <v>0</v>
      </c>
      <c r="E173" s="10">
        <v>0</v>
      </c>
      <c r="F173" s="10">
        <v>133</v>
      </c>
      <c r="G173" s="10">
        <v>0</v>
      </c>
      <c r="H173" s="10">
        <f>SUM(B173:G173)</f>
        <v>7841</v>
      </c>
      <c r="I173" s="155">
        <v>0</v>
      </c>
      <c r="J173" s="155">
        <v>0</v>
      </c>
      <c r="K173" s="155">
        <v>0</v>
      </c>
      <c r="L173" s="179">
        <f>SUM(H173:J173,-K173)</f>
        <v>7841</v>
      </c>
    </row>
    <row r="174" spans="1:12" ht="19.5" customHeight="1">
      <c r="A174" s="69" t="s">
        <v>777</v>
      </c>
      <c r="B174" s="10">
        <v>2647</v>
      </c>
      <c r="C174" s="10">
        <v>101</v>
      </c>
      <c r="D174" s="10">
        <v>0</v>
      </c>
      <c r="E174" s="10">
        <v>0</v>
      </c>
      <c r="F174" s="10">
        <v>25</v>
      </c>
      <c r="G174" s="10">
        <v>0</v>
      </c>
      <c r="H174" s="10">
        <f t="shared" ref="H174" si="54">SUM(B174:G174)</f>
        <v>2773</v>
      </c>
      <c r="I174" s="155">
        <v>0</v>
      </c>
      <c r="J174" s="155">
        <v>0</v>
      </c>
      <c r="K174" s="155">
        <v>51</v>
      </c>
      <c r="L174" s="179">
        <f t="shared" ref="L174" si="55">SUM(H174:J174,-K174)</f>
        <v>2722</v>
      </c>
    </row>
    <row r="175" spans="1:12" ht="19.5" customHeight="1">
      <c r="A175" s="69" t="s">
        <v>210</v>
      </c>
      <c r="B175" s="10">
        <v>4412</v>
      </c>
      <c r="C175" s="10">
        <v>168</v>
      </c>
      <c r="D175" s="10">
        <v>0</v>
      </c>
      <c r="E175" s="10">
        <v>0</v>
      </c>
      <c r="F175" s="10">
        <v>5</v>
      </c>
      <c r="G175" s="10">
        <v>0</v>
      </c>
      <c r="H175" s="10">
        <f>SUM(B175:G175)</f>
        <v>4585</v>
      </c>
      <c r="I175" s="155">
        <v>2</v>
      </c>
      <c r="J175" s="155">
        <v>22</v>
      </c>
      <c r="K175" s="155">
        <v>115</v>
      </c>
      <c r="L175" s="179">
        <f>SUM(H175:J175,-K175)</f>
        <v>4494</v>
      </c>
    </row>
    <row r="176" spans="1:12" ht="19.5" customHeight="1">
      <c r="A176" s="165" t="s">
        <v>211</v>
      </c>
      <c r="B176" s="174">
        <f t="shared" ref="B176:L176" si="56">B177</f>
        <v>371608</v>
      </c>
      <c r="C176" s="174">
        <f t="shared" si="56"/>
        <v>0</v>
      </c>
      <c r="D176" s="174">
        <f t="shared" si="56"/>
        <v>0</v>
      </c>
      <c r="E176" s="174">
        <f t="shared" si="56"/>
        <v>0</v>
      </c>
      <c r="F176" s="174">
        <f t="shared" si="56"/>
        <v>487</v>
      </c>
      <c r="G176" s="174">
        <f t="shared" si="56"/>
        <v>32</v>
      </c>
      <c r="H176" s="174">
        <f t="shared" si="56"/>
        <v>372127</v>
      </c>
      <c r="I176" s="177">
        <f t="shared" si="56"/>
        <v>0</v>
      </c>
      <c r="J176" s="177">
        <f t="shared" si="56"/>
        <v>1392</v>
      </c>
      <c r="K176" s="177">
        <f t="shared" si="56"/>
        <v>0</v>
      </c>
      <c r="L176" s="178">
        <f t="shared" si="56"/>
        <v>373519</v>
      </c>
    </row>
    <row r="177" spans="1:12" ht="19.5" customHeight="1">
      <c r="A177" s="69" t="s">
        <v>212</v>
      </c>
      <c r="B177" s="10">
        <v>371608</v>
      </c>
      <c r="C177" s="10">
        <v>0</v>
      </c>
      <c r="D177" s="10">
        <v>0</v>
      </c>
      <c r="E177" s="10">
        <v>0</v>
      </c>
      <c r="F177" s="10">
        <v>487</v>
      </c>
      <c r="G177" s="10">
        <v>32</v>
      </c>
      <c r="H177" s="10">
        <f>SUM(B177:G177)</f>
        <v>372127</v>
      </c>
      <c r="I177" s="155">
        <v>0</v>
      </c>
      <c r="J177" s="155">
        <v>1392</v>
      </c>
      <c r="K177" s="155">
        <v>0</v>
      </c>
      <c r="L177" s="179">
        <f>SUM(H177:J177,-K177)</f>
        <v>373519</v>
      </c>
    </row>
    <row r="178" spans="1:12" ht="19.5" customHeight="1">
      <c r="A178" s="165" t="s">
        <v>213</v>
      </c>
      <c r="B178" s="174">
        <f t="shared" ref="B178:L178" si="57">SUM(B179:B184)</f>
        <v>290802</v>
      </c>
      <c r="C178" s="174">
        <f t="shared" si="57"/>
        <v>5169</v>
      </c>
      <c r="D178" s="174">
        <f t="shared" si="57"/>
        <v>475</v>
      </c>
      <c r="E178" s="174">
        <f t="shared" si="57"/>
        <v>0</v>
      </c>
      <c r="F178" s="174">
        <f t="shared" si="57"/>
        <v>3208</v>
      </c>
      <c r="G178" s="174">
        <f t="shared" si="57"/>
        <v>8642</v>
      </c>
      <c r="H178" s="174">
        <f t="shared" si="57"/>
        <v>308296</v>
      </c>
      <c r="I178" s="177">
        <f t="shared" si="57"/>
        <v>131</v>
      </c>
      <c r="J178" s="177">
        <f t="shared" si="57"/>
        <v>1494</v>
      </c>
      <c r="K178" s="177">
        <f t="shared" si="57"/>
        <v>2940</v>
      </c>
      <c r="L178" s="178">
        <f t="shared" si="57"/>
        <v>306981</v>
      </c>
    </row>
    <row r="179" spans="1:12" ht="19.5" customHeight="1">
      <c r="A179" s="69" t="s">
        <v>214</v>
      </c>
      <c r="B179" s="10">
        <v>15342</v>
      </c>
      <c r="C179" s="10">
        <v>601</v>
      </c>
      <c r="D179" s="10">
        <v>0</v>
      </c>
      <c r="E179" s="10">
        <v>0</v>
      </c>
      <c r="F179" s="10">
        <v>20</v>
      </c>
      <c r="G179" s="10">
        <v>0</v>
      </c>
      <c r="H179" s="10">
        <f t="shared" ref="H179:H184" si="58">SUM(B179:G179)</f>
        <v>15963</v>
      </c>
      <c r="I179" s="155">
        <v>11</v>
      </c>
      <c r="J179" s="155">
        <v>367</v>
      </c>
      <c r="K179" s="155">
        <v>375</v>
      </c>
      <c r="L179" s="179">
        <f t="shared" ref="L179:L184" si="59">SUM(H179:J179,-K179)</f>
        <v>15966</v>
      </c>
    </row>
    <row r="180" spans="1:12" ht="19.5" customHeight="1">
      <c r="A180" s="69" t="s">
        <v>215</v>
      </c>
      <c r="B180" s="10">
        <v>108494</v>
      </c>
      <c r="C180" s="10">
        <v>2834</v>
      </c>
      <c r="D180" s="10">
        <v>0</v>
      </c>
      <c r="E180" s="10">
        <v>0</v>
      </c>
      <c r="F180" s="10">
        <v>1324</v>
      </c>
      <c r="G180" s="10">
        <v>0</v>
      </c>
      <c r="H180" s="10">
        <f t="shared" si="58"/>
        <v>112652</v>
      </c>
      <c r="I180" s="155">
        <v>106</v>
      </c>
      <c r="J180" s="155">
        <v>652</v>
      </c>
      <c r="K180" s="155">
        <v>1750</v>
      </c>
      <c r="L180" s="179">
        <f t="shared" si="59"/>
        <v>111660</v>
      </c>
    </row>
    <row r="181" spans="1:12" ht="19.5" customHeight="1">
      <c r="A181" s="69" t="s">
        <v>216</v>
      </c>
      <c r="B181" s="10">
        <v>38373</v>
      </c>
      <c r="C181" s="10">
        <v>882</v>
      </c>
      <c r="D181" s="10">
        <v>0</v>
      </c>
      <c r="E181" s="10">
        <v>0</v>
      </c>
      <c r="F181" s="10">
        <v>294</v>
      </c>
      <c r="G181" s="10">
        <v>0</v>
      </c>
      <c r="H181" s="10">
        <f t="shared" si="58"/>
        <v>39549</v>
      </c>
      <c r="I181" s="155">
        <v>13</v>
      </c>
      <c r="J181" s="155">
        <v>176</v>
      </c>
      <c r="K181" s="155">
        <v>441</v>
      </c>
      <c r="L181" s="179">
        <f t="shared" si="59"/>
        <v>39297</v>
      </c>
    </row>
    <row r="182" spans="1:12" ht="19.5" customHeight="1">
      <c r="A182" s="69" t="s">
        <v>217</v>
      </c>
      <c r="B182" s="10">
        <v>52987</v>
      </c>
      <c r="C182" s="10">
        <v>34</v>
      </c>
      <c r="D182" s="10">
        <v>0</v>
      </c>
      <c r="E182" s="10">
        <v>0</v>
      </c>
      <c r="F182" s="10">
        <v>307</v>
      </c>
      <c r="G182" s="10">
        <v>8612</v>
      </c>
      <c r="H182" s="10">
        <f t="shared" si="58"/>
        <v>61940</v>
      </c>
      <c r="I182" s="155">
        <v>0</v>
      </c>
      <c r="J182" s="155">
        <v>63</v>
      </c>
      <c r="K182" s="155">
        <v>21</v>
      </c>
      <c r="L182" s="179">
        <f t="shared" si="59"/>
        <v>61982</v>
      </c>
    </row>
    <row r="183" spans="1:12" ht="19.5" customHeight="1">
      <c r="A183" s="69" t="s">
        <v>218</v>
      </c>
      <c r="B183" s="10">
        <v>44413</v>
      </c>
      <c r="C183" s="10">
        <v>682</v>
      </c>
      <c r="D183" s="10">
        <v>475</v>
      </c>
      <c r="E183" s="10">
        <v>0</v>
      </c>
      <c r="F183" s="10">
        <v>1263</v>
      </c>
      <c r="G183" s="10">
        <v>0</v>
      </c>
      <c r="H183" s="10">
        <f t="shared" si="58"/>
        <v>46833</v>
      </c>
      <c r="I183" s="155">
        <v>1</v>
      </c>
      <c r="J183" s="155">
        <v>213</v>
      </c>
      <c r="K183" s="155">
        <v>319</v>
      </c>
      <c r="L183" s="179">
        <f t="shared" si="59"/>
        <v>46728</v>
      </c>
    </row>
    <row r="184" spans="1:12" ht="19.5" customHeight="1">
      <c r="A184" s="69" t="s">
        <v>219</v>
      </c>
      <c r="B184" s="10">
        <v>31193</v>
      </c>
      <c r="C184" s="10">
        <v>136</v>
      </c>
      <c r="D184" s="10">
        <v>0</v>
      </c>
      <c r="E184" s="10">
        <v>0</v>
      </c>
      <c r="F184" s="10">
        <v>0</v>
      </c>
      <c r="G184" s="10">
        <v>30</v>
      </c>
      <c r="H184" s="10">
        <f t="shared" si="58"/>
        <v>31359</v>
      </c>
      <c r="I184" s="155">
        <v>0</v>
      </c>
      <c r="J184" s="155">
        <v>23</v>
      </c>
      <c r="K184" s="155">
        <v>34</v>
      </c>
      <c r="L184" s="179">
        <f t="shared" si="59"/>
        <v>31348</v>
      </c>
    </row>
    <row r="185" spans="1:12" ht="19.5" customHeight="1">
      <c r="A185" s="71" t="s">
        <v>10</v>
      </c>
      <c r="B185" s="95">
        <f t="shared" ref="B185:L185" si="60">B186+B193+B201</f>
        <v>451214</v>
      </c>
      <c r="C185" s="95">
        <f t="shared" si="60"/>
        <v>14656</v>
      </c>
      <c r="D185" s="95">
        <f t="shared" si="60"/>
        <v>0</v>
      </c>
      <c r="E185" s="95">
        <f t="shared" si="60"/>
        <v>0</v>
      </c>
      <c r="F185" s="95">
        <f t="shared" si="60"/>
        <v>11555</v>
      </c>
      <c r="G185" s="95">
        <f t="shared" si="60"/>
        <v>441</v>
      </c>
      <c r="H185" s="95">
        <f t="shared" si="60"/>
        <v>477866</v>
      </c>
      <c r="I185" s="153">
        <f t="shared" si="60"/>
        <v>91</v>
      </c>
      <c r="J185" s="153">
        <f t="shared" si="60"/>
        <v>631</v>
      </c>
      <c r="K185" s="153">
        <f t="shared" si="60"/>
        <v>9579</v>
      </c>
      <c r="L185" s="154">
        <f t="shared" si="60"/>
        <v>469009</v>
      </c>
    </row>
    <row r="186" spans="1:12" ht="19.5" customHeight="1">
      <c r="A186" s="165" t="s">
        <v>220</v>
      </c>
      <c r="B186" s="174">
        <f t="shared" ref="B186:L186" si="61">SUM(B187:B192)</f>
        <v>159140</v>
      </c>
      <c r="C186" s="174">
        <f>SUM(C187:C192)</f>
        <v>0</v>
      </c>
      <c r="D186" s="174">
        <f>SUM(D187:D192)</f>
        <v>0</v>
      </c>
      <c r="E186" s="174">
        <f t="shared" si="61"/>
        <v>0</v>
      </c>
      <c r="F186" s="174">
        <f t="shared" si="61"/>
        <v>10294</v>
      </c>
      <c r="G186" s="174">
        <f t="shared" si="61"/>
        <v>0</v>
      </c>
      <c r="H186" s="174">
        <f t="shared" si="61"/>
        <v>169434</v>
      </c>
      <c r="I186" s="177">
        <f t="shared" si="61"/>
        <v>0</v>
      </c>
      <c r="J186" s="177">
        <f t="shared" si="61"/>
        <v>347</v>
      </c>
      <c r="K186" s="177">
        <f t="shared" si="61"/>
        <v>0</v>
      </c>
      <c r="L186" s="178">
        <f t="shared" si="61"/>
        <v>169781</v>
      </c>
    </row>
    <row r="187" spans="1:12" ht="19.5" customHeight="1">
      <c r="A187" s="69" t="s">
        <v>221</v>
      </c>
      <c r="B187" s="10">
        <v>18251</v>
      </c>
      <c r="C187" s="10">
        <v>0</v>
      </c>
      <c r="D187" s="10">
        <v>0</v>
      </c>
      <c r="E187" s="10">
        <v>0</v>
      </c>
      <c r="F187" s="10">
        <v>399</v>
      </c>
      <c r="G187" s="10">
        <v>0</v>
      </c>
      <c r="H187" s="10">
        <f t="shared" ref="H187:H192" si="62">SUM(B187:G187)</f>
        <v>18650</v>
      </c>
      <c r="I187" s="155">
        <v>0</v>
      </c>
      <c r="J187" s="155">
        <v>122</v>
      </c>
      <c r="K187" s="155">
        <v>0</v>
      </c>
      <c r="L187" s="179">
        <f t="shared" ref="L187:L192" si="63">SUM(H187:J187,-K187)</f>
        <v>18772</v>
      </c>
    </row>
    <row r="188" spans="1:12" ht="19.5" customHeight="1">
      <c r="A188" s="69" t="s">
        <v>222</v>
      </c>
      <c r="B188" s="10">
        <v>11008</v>
      </c>
      <c r="C188" s="10">
        <v>0</v>
      </c>
      <c r="D188" s="10">
        <v>0</v>
      </c>
      <c r="E188" s="10">
        <v>0</v>
      </c>
      <c r="F188" s="10">
        <v>73</v>
      </c>
      <c r="G188" s="10">
        <v>0</v>
      </c>
      <c r="H188" s="10">
        <f t="shared" si="62"/>
        <v>11081</v>
      </c>
      <c r="I188" s="155">
        <v>0</v>
      </c>
      <c r="J188" s="155">
        <v>21</v>
      </c>
      <c r="K188" s="155">
        <v>0</v>
      </c>
      <c r="L188" s="179">
        <f t="shared" si="63"/>
        <v>11102</v>
      </c>
    </row>
    <row r="189" spans="1:12" ht="19.5" customHeight="1">
      <c r="A189" s="69" t="s">
        <v>223</v>
      </c>
      <c r="B189" s="10">
        <v>31888</v>
      </c>
      <c r="C189" s="10">
        <v>0</v>
      </c>
      <c r="D189" s="10">
        <v>0</v>
      </c>
      <c r="E189" s="10">
        <v>0</v>
      </c>
      <c r="F189" s="10">
        <v>1531</v>
      </c>
      <c r="G189" s="10">
        <v>0</v>
      </c>
      <c r="H189" s="10">
        <f t="shared" si="62"/>
        <v>33419</v>
      </c>
      <c r="I189" s="155">
        <v>0</v>
      </c>
      <c r="J189" s="155">
        <v>71</v>
      </c>
      <c r="K189" s="155">
        <v>0</v>
      </c>
      <c r="L189" s="179">
        <f t="shared" si="63"/>
        <v>33490</v>
      </c>
    </row>
    <row r="190" spans="1:12" ht="19.5" customHeight="1">
      <c r="A190" s="69" t="s">
        <v>224</v>
      </c>
      <c r="B190" s="10">
        <v>55570</v>
      </c>
      <c r="C190" s="10">
        <v>0</v>
      </c>
      <c r="D190" s="10">
        <v>0</v>
      </c>
      <c r="E190" s="10">
        <v>0</v>
      </c>
      <c r="F190" s="10">
        <v>8086</v>
      </c>
      <c r="G190" s="10">
        <v>0</v>
      </c>
      <c r="H190" s="10">
        <f t="shared" si="62"/>
        <v>63656</v>
      </c>
      <c r="I190" s="155">
        <v>0</v>
      </c>
      <c r="J190" s="155">
        <v>0</v>
      </c>
      <c r="K190" s="155">
        <v>0</v>
      </c>
      <c r="L190" s="179">
        <f t="shared" si="63"/>
        <v>63656</v>
      </c>
    </row>
    <row r="191" spans="1:12" ht="19.5" customHeight="1">
      <c r="A191" s="69" t="s">
        <v>225</v>
      </c>
      <c r="B191" s="10">
        <v>11595</v>
      </c>
      <c r="C191" s="10">
        <v>0</v>
      </c>
      <c r="D191" s="10">
        <v>0</v>
      </c>
      <c r="E191" s="10">
        <v>0</v>
      </c>
      <c r="F191" s="10">
        <v>184</v>
      </c>
      <c r="G191" s="10">
        <v>0</v>
      </c>
      <c r="H191" s="10">
        <f t="shared" si="62"/>
        <v>11779</v>
      </c>
      <c r="I191" s="155">
        <v>0</v>
      </c>
      <c r="J191" s="155">
        <v>0</v>
      </c>
      <c r="K191" s="155">
        <v>0</v>
      </c>
      <c r="L191" s="179">
        <f t="shared" si="63"/>
        <v>11779</v>
      </c>
    </row>
    <row r="192" spans="1:12" ht="19.5" customHeight="1">
      <c r="A192" s="69" t="s">
        <v>226</v>
      </c>
      <c r="B192" s="10">
        <v>30828</v>
      </c>
      <c r="C192" s="10">
        <v>0</v>
      </c>
      <c r="D192" s="10">
        <v>0</v>
      </c>
      <c r="E192" s="10">
        <v>0</v>
      </c>
      <c r="F192" s="10">
        <v>21</v>
      </c>
      <c r="G192" s="10">
        <v>0</v>
      </c>
      <c r="H192" s="10">
        <f t="shared" si="62"/>
        <v>30849</v>
      </c>
      <c r="I192" s="155">
        <v>0</v>
      </c>
      <c r="J192" s="155">
        <v>133</v>
      </c>
      <c r="K192" s="155">
        <v>0</v>
      </c>
      <c r="L192" s="179">
        <f t="shared" si="63"/>
        <v>30982</v>
      </c>
    </row>
    <row r="193" spans="1:12" ht="19.5" customHeight="1">
      <c r="A193" s="165" t="s">
        <v>227</v>
      </c>
      <c r="B193" s="174">
        <f t="shared" ref="B193:L193" si="64">SUM(B194:B200)</f>
        <v>21416</v>
      </c>
      <c r="C193" s="174">
        <f t="shared" si="64"/>
        <v>3664</v>
      </c>
      <c r="D193" s="174">
        <f t="shared" si="64"/>
        <v>0</v>
      </c>
      <c r="E193" s="174">
        <f t="shared" si="64"/>
        <v>0</v>
      </c>
      <c r="F193" s="174">
        <f t="shared" si="64"/>
        <v>0</v>
      </c>
      <c r="G193" s="174">
        <f t="shared" si="64"/>
        <v>117</v>
      </c>
      <c r="H193" s="174">
        <f t="shared" si="64"/>
        <v>25197</v>
      </c>
      <c r="I193" s="177">
        <f t="shared" si="64"/>
        <v>30</v>
      </c>
      <c r="J193" s="177">
        <f t="shared" si="64"/>
        <v>1</v>
      </c>
      <c r="K193" s="177">
        <f t="shared" si="64"/>
        <v>2696</v>
      </c>
      <c r="L193" s="178">
        <f t="shared" si="64"/>
        <v>22532</v>
      </c>
    </row>
    <row r="194" spans="1:12" ht="19.5" customHeight="1">
      <c r="A194" s="69" t="s">
        <v>228</v>
      </c>
      <c r="B194" s="10">
        <v>11173</v>
      </c>
      <c r="C194" s="10">
        <v>2548</v>
      </c>
      <c r="D194" s="10">
        <v>0</v>
      </c>
      <c r="E194" s="10">
        <v>0</v>
      </c>
      <c r="F194" s="10">
        <v>0</v>
      </c>
      <c r="G194" s="10">
        <v>117</v>
      </c>
      <c r="H194" s="10">
        <f t="shared" ref="H194:H200" si="65">SUM(B194:G194)</f>
        <v>13838</v>
      </c>
      <c r="I194" s="155">
        <v>0</v>
      </c>
      <c r="J194" s="155">
        <v>0</v>
      </c>
      <c r="K194" s="155">
        <v>1871</v>
      </c>
      <c r="L194" s="179">
        <f t="shared" ref="L194:L200" si="66">SUM(H194:J194,-K194)</f>
        <v>11967</v>
      </c>
    </row>
    <row r="195" spans="1:12" ht="19.5" customHeight="1">
      <c r="A195" s="69" t="s">
        <v>229</v>
      </c>
      <c r="B195" s="10">
        <v>1881</v>
      </c>
      <c r="C195" s="10">
        <v>510</v>
      </c>
      <c r="D195" s="10">
        <v>0</v>
      </c>
      <c r="E195" s="10">
        <v>0</v>
      </c>
      <c r="F195" s="10">
        <v>0</v>
      </c>
      <c r="G195" s="10">
        <v>0</v>
      </c>
      <c r="H195" s="10">
        <f t="shared" si="65"/>
        <v>2391</v>
      </c>
      <c r="I195" s="155">
        <v>30</v>
      </c>
      <c r="J195" s="155">
        <v>1</v>
      </c>
      <c r="K195" s="155">
        <v>342</v>
      </c>
      <c r="L195" s="179">
        <f t="shared" si="66"/>
        <v>2080</v>
      </c>
    </row>
    <row r="196" spans="1:12" ht="19.5" customHeight="1">
      <c r="A196" s="69" t="s">
        <v>231</v>
      </c>
      <c r="B196" s="10">
        <v>1179</v>
      </c>
      <c r="C196" s="10">
        <v>15</v>
      </c>
      <c r="D196" s="10">
        <v>0</v>
      </c>
      <c r="E196" s="10">
        <v>0</v>
      </c>
      <c r="F196" s="10">
        <v>0</v>
      </c>
      <c r="G196" s="10">
        <v>0</v>
      </c>
      <c r="H196" s="10">
        <f t="shared" si="65"/>
        <v>1194</v>
      </c>
      <c r="I196" s="155">
        <v>0</v>
      </c>
      <c r="J196" s="155">
        <v>0</v>
      </c>
      <c r="K196" s="155">
        <v>10</v>
      </c>
      <c r="L196" s="179">
        <f t="shared" si="66"/>
        <v>1184</v>
      </c>
    </row>
    <row r="197" spans="1:12" ht="19.5" customHeight="1">
      <c r="A197" s="69" t="s">
        <v>232</v>
      </c>
      <c r="B197" s="10">
        <v>5305</v>
      </c>
      <c r="C197" s="10">
        <v>424</v>
      </c>
      <c r="D197" s="10">
        <v>0</v>
      </c>
      <c r="E197" s="10">
        <v>0</v>
      </c>
      <c r="F197" s="10">
        <v>0</v>
      </c>
      <c r="G197" s="10">
        <v>0</v>
      </c>
      <c r="H197" s="10">
        <f t="shared" si="65"/>
        <v>5729</v>
      </c>
      <c r="I197" s="155">
        <v>0</v>
      </c>
      <c r="J197" s="155">
        <v>0</v>
      </c>
      <c r="K197" s="155">
        <v>340</v>
      </c>
      <c r="L197" s="179">
        <f t="shared" si="66"/>
        <v>5389</v>
      </c>
    </row>
    <row r="198" spans="1:12" ht="19.5" customHeight="1">
      <c r="A198" s="69" t="s">
        <v>233</v>
      </c>
      <c r="B198" s="10">
        <v>316</v>
      </c>
      <c r="C198" s="10">
        <v>31</v>
      </c>
      <c r="D198" s="10">
        <v>0</v>
      </c>
      <c r="E198" s="10">
        <v>0</v>
      </c>
      <c r="F198" s="10">
        <v>0</v>
      </c>
      <c r="G198" s="10">
        <v>0</v>
      </c>
      <c r="H198" s="10">
        <f t="shared" si="65"/>
        <v>347</v>
      </c>
      <c r="I198" s="155">
        <v>0</v>
      </c>
      <c r="J198" s="155">
        <v>0</v>
      </c>
      <c r="K198" s="155">
        <v>20</v>
      </c>
      <c r="L198" s="179">
        <f t="shared" si="66"/>
        <v>327</v>
      </c>
    </row>
    <row r="199" spans="1:12" ht="19.5" customHeight="1">
      <c r="A199" s="69" t="s">
        <v>235</v>
      </c>
      <c r="B199" s="10">
        <v>654</v>
      </c>
      <c r="C199" s="10">
        <v>136</v>
      </c>
      <c r="D199" s="10">
        <v>0</v>
      </c>
      <c r="E199" s="10">
        <v>0</v>
      </c>
      <c r="F199" s="10">
        <v>0</v>
      </c>
      <c r="G199" s="10">
        <v>0</v>
      </c>
      <c r="H199" s="10">
        <f t="shared" si="65"/>
        <v>790</v>
      </c>
      <c r="I199" s="155">
        <v>0</v>
      </c>
      <c r="J199" s="155">
        <v>0</v>
      </c>
      <c r="K199" s="155">
        <v>113</v>
      </c>
      <c r="L199" s="179">
        <f t="shared" si="66"/>
        <v>677</v>
      </c>
    </row>
    <row r="200" spans="1:12" ht="19.5" customHeight="1">
      <c r="A200" s="69" t="s">
        <v>236</v>
      </c>
      <c r="B200" s="10">
        <v>908</v>
      </c>
      <c r="C200" s="10">
        <v>0</v>
      </c>
      <c r="D200" s="10">
        <v>0</v>
      </c>
      <c r="E200" s="10">
        <v>0</v>
      </c>
      <c r="F200" s="10">
        <v>0</v>
      </c>
      <c r="G200" s="10">
        <v>0</v>
      </c>
      <c r="H200" s="10">
        <f t="shared" si="65"/>
        <v>908</v>
      </c>
      <c r="I200" s="155">
        <v>0</v>
      </c>
      <c r="J200" s="155">
        <v>0</v>
      </c>
      <c r="K200" s="155">
        <v>0</v>
      </c>
      <c r="L200" s="179">
        <f t="shared" si="66"/>
        <v>908</v>
      </c>
    </row>
    <row r="201" spans="1:12" ht="19.5" customHeight="1">
      <c r="A201" s="165" t="s">
        <v>237</v>
      </c>
      <c r="B201" s="174">
        <f t="shared" ref="B201:L201" si="67">SUM(B202:B206)</f>
        <v>270658</v>
      </c>
      <c r="C201" s="174">
        <f t="shared" si="67"/>
        <v>10992</v>
      </c>
      <c r="D201" s="174">
        <f t="shared" si="67"/>
        <v>0</v>
      </c>
      <c r="E201" s="174">
        <f t="shared" si="67"/>
        <v>0</v>
      </c>
      <c r="F201" s="174">
        <f t="shared" si="67"/>
        <v>1261</v>
      </c>
      <c r="G201" s="174">
        <f t="shared" si="67"/>
        <v>324</v>
      </c>
      <c r="H201" s="174">
        <f t="shared" si="67"/>
        <v>283235</v>
      </c>
      <c r="I201" s="177">
        <f t="shared" si="67"/>
        <v>61</v>
      </c>
      <c r="J201" s="177">
        <f t="shared" si="67"/>
        <v>283</v>
      </c>
      <c r="K201" s="177">
        <f t="shared" si="67"/>
        <v>6883</v>
      </c>
      <c r="L201" s="178">
        <f t="shared" si="67"/>
        <v>276696</v>
      </c>
    </row>
    <row r="202" spans="1:12" ht="19.5" customHeight="1">
      <c r="A202" s="69" t="s">
        <v>238</v>
      </c>
      <c r="B202" s="10">
        <v>34848</v>
      </c>
      <c r="C202" s="10">
        <v>83</v>
      </c>
      <c r="D202" s="10">
        <v>0</v>
      </c>
      <c r="E202" s="10">
        <v>0</v>
      </c>
      <c r="F202" s="10">
        <v>0</v>
      </c>
      <c r="G202" s="10">
        <v>1</v>
      </c>
      <c r="H202" s="10">
        <f>SUM(B202:G202)</f>
        <v>34932</v>
      </c>
      <c r="I202" s="155">
        <v>-3</v>
      </c>
      <c r="J202" s="155">
        <v>33</v>
      </c>
      <c r="K202" s="155">
        <v>56</v>
      </c>
      <c r="L202" s="179">
        <f>SUM(H202:J202,-K202)</f>
        <v>34906</v>
      </c>
    </row>
    <row r="203" spans="1:12" ht="19.5" customHeight="1">
      <c r="A203" s="69" t="s">
        <v>239</v>
      </c>
      <c r="B203" s="10">
        <v>189145</v>
      </c>
      <c r="C203" s="10">
        <v>10061</v>
      </c>
      <c r="D203" s="10">
        <v>0</v>
      </c>
      <c r="E203" s="10">
        <v>0</v>
      </c>
      <c r="F203" s="10">
        <v>970</v>
      </c>
      <c r="G203" s="10">
        <v>314</v>
      </c>
      <c r="H203" s="10">
        <f>SUM(B203:G203)</f>
        <v>200490</v>
      </c>
      <c r="I203" s="155">
        <v>64</v>
      </c>
      <c r="J203" s="155">
        <v>166</v>
      </c>
      <c r="K203" s="155">
        <v>6342</v>
      </c>
      <c r="L203" s="179">
        <f>SUM(H203:J203,-K203)</f>
        <v>194378</v>
      </c>
    </row>
    <row r="204" spans="1:12" ht="19.5" customHeight="1">
      <c r="A204" s="69" t="s">
        <v>240</v>
      </c>
      <c r="B204" s="10">
        <v>8642</v>
      </c>
      <c r="C204" s="10">
        <v>0</v>
      </c>
      <c r="D204" s="10">
        <v>0</v>
      </c>
      <c r="E204" s="10">
        <v>0</v>
      </c>
      <c r="F204" s="10">
        <v>0</v>
      </c>
      <c r="G204" s="10">
        <v>0</v>
      </c>
      <c r="H204" s="10">
        <f>SUM(B204:G204)</f>
        <v>8642</v>
      </c>
      <c r="I204" s="155">
        <v>0</v>
      </c>
      <c r="J204" s="155">
        <v>0</v>
      </c>
      <c r="K204" s="155">
        <v>0</v>
      </c>
      <c r="L204" s="179">
        <f>SUM(H204:J204,-K204)</f>
        <v>8642</v>
      </c>
    </row>
    <row r="205" spans="1:12" ht="19.5" customHeight="1">
      <c r="A205" s="69" t="s">
        <v>241</v>
      </c>
      <c r="B205" s="10">
        <v>19347</v>
      </c>
      <c r="C205" s="10">
        <v>848</v>
      </c>
      <c r="D205" s="10">
        <v>0</v>
      </c>
      <c r="E205" s="10">
        <v>0</v>
      </c>
      <c r="F205" s="10">
        <v>291</v>
      </c>
      <c r="G205" s="10">
        <v>9</v>
      </c>
      <c r="H205" s="10">
        <f>SUM(B205:G205)</f>
        <v>20495</v>
      </c>
      <c r="I205" s="155">
        <v>0</v>
      </c>
      <c r="J205" s="155">
        <v>77</v>
      </c>
      <c r="K205" s="155">
        <v>485</v>
      </c>
      <c r="L205" s="179">
        <f>SUM(H205:J205,-K205)</f>
        <v>20087</v>
      </c>
    </row>
    <row r="206" spans="1:12" ht="19.5" customHeight="1">
      <c r="A206" s="69" t="s">
        <v>242</v>
      </c>
      <c r="B206" s="10">
        <v>18676</v>
      </c>
      <c r="C206" s="10">
        <v>0</v>
      </c>
      <c r="D206" s="10">
        <v>0</v>
      </c>
      <c r="E206" s="10">
        <v>0</v>
      </c>
      <c r="F206" s="10">
        <v>0</v>
      </c>
      <c r="G206" s="10">
        <v>0</v>
      </c>
      <c r="H206" s="10">
        <f>SUM(B206:G206)</f>
        <v>18676</v>
      </c>
      <c r="I206" s="155">
        <v>0</v>
      </c>
      <c r="J206" s="155">
        <v>7</v>
      </c>
      <c r="K206" s="155">
        <v>0</v>
      </c>
      <c r="L206" s="179">
        <f>SUM(H206:J206,-K206)</f>
        <v>18683</v>
      </c>
    </row>
    <row r="207" spans="1:12" ht="19.5" customHeight="1">
      <c r="A207" s="71" t="s">
        <v>11</v>
      </c>
      <c r="B207" s="95">
        <f t="shared" ref="B207:D208" si="68">B208</f>
        <v>219630</v>
      </c>
      <c r="C207" s="95">
        <f t="shared" si="68"/>
        <v>0</v>
      </c>
      <c r="D207" s="95">
        <f t="shared" si="68"/>
        <v>0</v>
      </c>
      <c r="E207" s="95">
        <f t="shared" ref="E207:J208" si="69">E208</f>
        <v>0</v>
      </c>
      <c r="F207" s="95">
        <f t="shared" si="69"/>
        <v>0</v>
      </c>
      <c r="G207" s="95">
        <f t="shared" si="69"/>
        <v>0</v>
      </c>
      <c r="H207" s="95">
        <f t="shared" si="69"/>
        <v>219630</v>
      </c>
      <c r="I207" s="153">
        <f t="shared" si="69"/>
        <v>0</v>
      </c>
      <c r="J207" s="153">
        <f t="shared" si="69"/>
        <v>0</v>
      </c>
      <c r="K207" s="153">
        <f>K208</f>
        <v>0</v>
      </c>
      <c r="L207" s="154">
        <f>L208</f>
        <v>219630</v>
      </c>
    </row>
    <row r="208" spans="1:12" ht="19.5" customHeight="1">
      <c r="A208" s="165" t="s">
        <v>243</v>
      </c>
      <c r="B208" s="174">
        <f t="shared" si="68"/>
        <v>219630</v>
      </c>
      <c r="C208" s="174">
        <f t="shared" si="68"/>
        <v>0</v>
      </c>
      <c r="D208" s="174">
        <f t="shared" si="68"/>
        <v>0</v>
      </c>
      <c r="E208" s="174">
        <f t="shared" si="69"/>
        <v>0</v>
      </c>
      <c r="F208" s="174">
        <f t="shared" si="69"/>
        <v>0</v>
      </c>
      <c r="G208" s="174">
        <f t="shared" si="69"/>
        <v>0</v>
      </c>
      <c r="H208" s="174">
        <f t="shared" si="69"/>
        <v>219630</v>
      </c>
      <c r="I208" s="177">
        <f t="shared" si="69"/>
        <v>0</v>
      </c>
      <c r="J208" s="177">
        <f t="shared" si="69"/>
        <v>0</v>
      </c>
      <c r="K208" s="177">
        <f>K209</f>
        <v>0</v>
      </c>
      <c r="L208" s="178">
        <f>L209</f>
        <v>219630</v>
      </c>
    </row>
    <row r="209" spans="1:12" ht="19.5" customHeight="1">
      <c r="A209" s="84" t="s">
        <v>244</v>
      </c>
      <c r="B209" s="86">
        <v>219630</v>
      </c>
      <c r="C209" s="86">
        <v>0</v>
      </c>
      <c r="D209" s="86">
        <v>0</v>
      </c>
      <c r="E209" s="86">
        <v>0</v>
      </c>
      <c r="F209" s="86">
        <v>0</v>
      </c>
      <c r="G209" s="86">
        <v>0</v>
      </c>
      <c r="H209" s="86">
        <f>SUM(B209:G209)</f>
        <v>219630</v>
      </c>
      <c r="I209" s="156">
        <v>0</v>
      </c>
      <c r="J209" s="156">
        <v>0</v>
      </c>
      <c r="K209" s="156">
        <v>0</v>
      </c>
      <c r="L209" s="180">
        <f>SUM(H209:J209,-K209)</f>
        <v>219630</v>
      </c>
    </row>
    <row r="210" spans="1:12" ht="11.25" customHeight="1">
      <c r="I210" s="3"/>
      <c r="J210" s="3"/>
      <c r="K210" s="3"/>
      <c r="L210" s="3"/>
    </row>
    <row r="211" spans="1:12">
      <c r="A211" s="3" t="s">
        <v>793</v>
      </c>
      <c r="I211" s="3"/>
      <c r="J211" s="3"/>
      <c r="K211" s="3"/>
      <c r="L211" s="3"/>
    </row>
    <row r="212" spans="1:12">
      <c r="A212" s="3" t="s">
        <v>794</v>
      </c>
      <c r="I212" s="3"/>
      <c r="J212" s="3"/>
      <c r="K212" s="3"/>
      <c r="L212" s="3"/>
    </row>
    <row r="213" spans="1:12" ht="13.5" thickBot="1"/>
    <row r="214" spans="1:12" ht="13.5" thickTop="1">
      <c r="A214" s="15" t="str">
        <f>'Περιεχόμενα-Contents'!B11</f>
        <v>(Τελευταία Ενημέρωση/Last update 07/10/2025)</v>
      </c>
      <c r="B214" s="14"/>
      <c r="C214" s="14"/>
      <c r="D214" s="14"/>
      <c r="E214" s="14"/>
      <c r="F214" s="14"/>
      <c r="G214" s="14"/>
      <c r="H214" s="14"/>
      <c r="I214" s="164"/>
      <c r="J214" s="164"/>
      <c r="K214" s="164"/>
      <c r="L214" s="164"/>
    </row>
    <row r="215" spans="1:12">
      <c r="A215" s="13" t="str">
        <f>'Περιεχόμενα-Contents'!B12</f>
        <v>COPYRIGHT ©: 2025 ΚΥΠΡΙΑΚΗ ΔΗΜΟΚΡΑΤΙΑ, ΣΤΑΤΙΣΤΙΚΗ ΥΠΗΡΕΣΙΑ/REPUBLIC OF CYPRUS, STATISTICAL SERVICE</v>
      </c>
    </row>
    <row r="216" spans="1:12" ht="12.75" customHeight="1"/>
    <row r="217" spans="1:12" ht="13.5" customHeight="1"/>
    <row r="218" spans="1:12" ht="5.25" customHeight="1"/>
    <row r="219" spans="1:12" ht="13.5" customHeight="1"/>
  </sheetData>
  <mergeCells count="3">
    <mergeCell ref="A4:L4"/>
    <mergeCell ref="A5:L5"/>
    <mergeCell ref="A1:B1"/>
  </mergeCells>
  <hyperlinks>
    <hyperlink ref="A1" location="'Περιεχόμενα-Contents'!A1" display="Περιεχόμενα - Contents" xr:uid="{00000000-0004-0000-0600-000000000000}"/>
  </hyperlinks>
  <printOptions horizontalCentered="1"/>
  <pageMargins left="0.19685039370078741" right="0.15748031496062992" top="0.94488188976377963" bottom="0.43307086614173229" header="0.27559055118110237" footer="0.15748031496062992"/>
  <pageSetup paperSize="9" scale="82" fitToHeight="0" orientation="landscape" r:id="rId1"/>
  <headerFooter differentFirst="1">
    <oddHeader>&amp;R&amp;"Arial,Έντονα"ΕΡΕΥΝΑ ΥΠΗΡΕΣΙΩΝ ΚΑΙ ΜΕΤΑΦΟΡΩΝ 2023
SERVICES AND TRANSPORT SURVEY 2023&amp;"Arial,Πλάγια"&amp;8
Πίνακας 3 (συνέχεια)
Table 3 (continued)</oddHeader>
    <oddFooter xml:space="preserve">&amp;C- &amp;P - </oddFooter>
    <firstHeader>&amp;R&amp;"Arial,Έντονα"ΕΡΕΥΝΑ ΥΠΗΡΕΣΙΩΝ ΚΑΙ ΜΕΤΑΦΟΡΩΝ 2023
SERVICES AND TRANSPORT SURVEY 2023</firstHeader>
    <firstFooter>&amp;C- &amp;P -&amp;R&amp;"Arial,Πλάγια"&amp;8(συνεχίζεται)
(continued)</firstFooter>
  </headerFooter>
  <rowBreaks count="6" manualBreakCount="6">
    <brk id="29" max="11" man="1"/>
    <brk id="54" max="11" man="1"/>
    <brk id="78" max="11" man="1"/>
    <brk id="105" max="11" man="1"/>
    <brk id="132" max="11" man="1"/>
    <brk id="186"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1"/>
  <sheetViews>
    <sheetView zoomScaleNormal="100" workbookViewId="0">
      <pane xSplit="1" ySplit="10" topLeftCell="B11" activePane="bottomRight" state="frozen"/>
      <selection activeCell="I13" sqref="I13"/>
      <selection pane="topRight" activeCell="I13" sqref="I13"/>
      <selection pane="bottomLeft" activeCell="I13" sqref="I13"/>
      <selection pane="bottomRight" sqref="A1:B1"/>
    </sheetView>
  </sheetViews>
  <sheetFormatPr defaultRowHeight="12.75"/>
  <cols>
    <col min="1" max="1" width="18" style="3" customWidth="1"/>
    <col min="2" max="2" width="16.28515625" style="3" customWidth="1"/>
    <col min="3" max="3" width="14.85546875" style="3" customWidth="1"/>
    <col min="4" max="4" width="14.42578125" style="3" customWidth="1"/>
    <col min="5" max="5" width="14.140625" style="3" customWidth="1"/>
    <col min="6" max="6" width="14.28515625" style="3" customWidth="1"/>
    <col min="7" max="7" width="10.85546875" style="3" customWidth="1"/>
    <col min="8" max="8" width="14.7109375" style="3" customWidth="1"/>
    <col min="9" max="9" width="13.42578125" style="3" customWidth="1"/>
    <col min="10" max="10" width="12.85546875" style="3" customWidth="1"/>
    <col min="11" max="11" width="14.28515625" style="3" customWidth="1"/>
    <col min="12" max="12" width="14.5703125" style="3" customWidth="1"/>
    <col min="13" max="16384" width="9.140625" style="3"/>
  </cols>
  <sheetData>
    <row r="1" spans="1:12" ht="13.5" customHeight="1">
      <c r="A1" s="196" t="s">
        <v>465</v>
      </c>
      <c r="B1" s="196"/>
      <c r="C1" s="4"/>
      <c r="D1" s="4"/>
      <c r="E1" s="4"/>
      <c r="F1" s="4"/>
      <c r="G1" s="4"/>
      <c r="H1" s="4"/>
      <c r="I1" s="4"/>
      <c r="L1" s="88" t="s">
        <v>813</v>
      </c>
    </row>
    <row r="2" spans="1:12" ht="12.95" customHeight="1">
      <c r="A2" s="5"/>
      <c r="B2" s="4"/>
      <c r="C2" s="4"/>
      <c r="D2" s="4"/>
      <c r="E2" s="4"/>
      <c r="F2" s="4"/>
      <c r="G2" s="4"/>
      <c r="H2" s="4"/>
      <c r="I2" s="4"/>
      <c r="K2" s="187"/>
      <c r="L2" s="88" t="s">
        <v>814</v>
      </c>
    </row>
    <row r="3" spans="1:12" ht="12.95" customHeight="1">
      <c r="A3" s="5"/>
      <c r="B3" s="4"/>
      <c r="C3" s="4"/>
      <c r="D3" s="4"/>
      <c r="E3" s="4"/>
      <c r="F3" s="4"/>
      <c r="G3" s="4"/>
      <c r="H3" s="4"/>
      <c r="I3" s="4"/>
    </row>
    <row r="4" spans="1:12" ht="33.75" customHeight="1">
      <c r="A4" s="197" t="s">
        <v>830</v>
      </c>
      <c r="B4" s="212"/>
      <c r="C4" s="212"/>
      <c r="D4" s="212"/>
      <c r="E4" s="212"/>
      <c r="F4" s="212"/>
      <c r="G4" s="212"/>
      <c r="H4" s="212"/>
      <c r="I4" s="212"/>
      <c r="J4" s="212"/>
      <c r="K4" s="212"/>
      <c r="L4" s="212"/>
    </row>
    <row r="5" spans="1:12" ht="33.75" customHeight="1" thickBot="1">
      <c r="A5" s="198" t="s">
        <v>831</v>
      </c>
      <c r="B5" s="198"/>
      <c r="C5" s="198"/>
      <c r="D5" s="198"/>
      <c r="E5" s="198"/>
      <c r="F5" s="198"/>
      <c r="G5" s="198"/>
      <c r="H5" s="198"/>
      <c r="I5" s="198"/>
      <c r="J5" s="198"/>
      <c r="K5" s="198"/>
      <c r="L5" s="198"/>
    </row>
    <row r="6" spans="1:12" ht="7.5" customHeight="1" thickTop="1"/>
    <row r="7" spans="1:12" ht="13.5" customHeight="1">
      <c r="L7" s="9" t="s">
        <v>0</v>
      </c>
    </row>
    <row r="8" spans="1:12" s="47" customFormat="1" ht="59.25" customHeight="1">
      <c r="A8" s="93" t="s">
        <v>743</v>
      </c>
      <c r="B8" s="143" t="s">
        <v>744</v>
      </c>
      <c r="C8" s="17" t="s">
        <v>745</v>
      </c>
      <c r="D8" s="17" t="s">
        <v>746</v>
      </c>
      <c r="E8" s="17" t="s">
        <v>747</v>
      </c>
      <c r="F8" s="17" t="s">
        <v>748</v>
      </c>
      <c r="G8" s="143" t="s">
        <v>753</v>
      </c>
      <c r="H8" s="143" t="s">
        <v>749</v>
      </c>
      <c r="I8" s="143" t="s">
        <v>750</v>
      </c>
      <c r="J8" s="143" t="s">
        <v>751</v>
      </c>
      <c r="K8" s="143" t="s">
        <v>752</v>
      </c>
      <c r="L8" s="93" t="s">
        <v>765</v>
      </c>
    </row>
    <row r="9" spans="1:12" s="47" customFormat="1" ht="42" customHeight="1">
      <c r="A9" s="72" t="s">
        <v>799</v>
      </c>
      <c r="B9" s="12" t="s">
        <v>754</v>
      </c>
      <c r="C9" s="16" t="s">
        <v>755</v>
      </c>
      <c r="D9" s="16" t="s">
        <v>756</v>
      </c>
      <c r="E9" s="16" t="s">
        <v>763</v>
      </c>
      <c r="F9" s="16" t="s">
        <v>757</v>
      </c>
      <c r="G9" s="12" t="s">
        <v>758</v>
      </c>
      <c r="H9" s="12" t="s">
        <v>759</v>
      </c>
      <c r="I9" s="12" t="s">
        <v>764</v>
      </c>
      <c r="J9" s="12" t="s">
        <v>760</v>
      </c>
      <c r="K9" s="12" t="s">
        <v>761</v>
      </c>
      <c r="L9" s="72" t="s">
        <v>762</v>
      </c>
    </row>
    <row r="10" spans="1:12" s="47" customFormat="1" ht="17.25" customHeight="1">
      <c r="A10" s="74"/>
      <c r="B10" s="18" t="s">
        <v>694</v>
      </c>
      <c r="C10" s="18" t="s">
        <v>693</v>
      </c>
      <c r="D10" s="18" t="s">
        <v>692</v>
      </c>
      <c r="E10" s="18" t="s">
        <v>695</v>
      </c>
      <c r="F10" s="18" t="s">
        <v>696</v>
      </c>
      <c r="G10" s="18" t="s">
        <v>691</v>
      </c>
      <c r="H10" s="18" t="s">
        <v>690</v>
      </c>
      <c r="I10" s="18" t="s">
        <v>697</v>
      </c>
      <c r="J10" s="19" t="s">
        <v>698</v>
      </c>
      <c r="K10" s="18" t="s">
        <v>700</v>
      </c>
      <c r="L10" s="73" t="s">
        <v>699</v>
      </c>
    </row>
    <row r="11" spans="1:12" ht="19.5" customHeight="1">
      <c r="A11" s="70" t="s">
        <v>3</v>
      </c>
      <c r="B11" s="94">
        <f>B12+B18+B21+B28</f>
        <v>5105697</v>
      </c>
      <c r="C11" s="94">
        <f t="shared" ref="C11:L11" si="0">C12+C18+C21+C28</f>
        <v>3771883</v>
      </c>
      <c r="D11" s="94">
        <f t="shared" si="0"/>
        <v>153365</v>
      </c>
      <c r="E11" s="94">
        <f t="shared" si="0"/>
        <v>80969</v>
      </c>
      <c r="F11" s="94">
        <f t="shared" si="0"/>
        <v>1099480</v>
      </c>
      <c r="G11" s="94">
        <f t="shared" si="0"/>
        <v>9499</v>
      </c>
      <c r="H11" s="94">
        <f t="shared" si="0"/>
        <v>1089981</v>
      </c>
      <c r="I11" s="94">
        <f t="shared" si="0"/>
        <v>661281</v>
      </c>
      <c r="J11" s="94">
        <f t="shared" si="0"/>
        <v>125920</v>
      </c>
      <c r="K11" s="94">
        <f t="shared" si="0"/>
        <v>302780</v>
      </c>
      <c r="L11" s="120">
        <f t="shared" si="0"/>
        <v>39520</v>
      </c>
    </row>
    <row r="12" spans="1:12" ht="19.5" customHeight="1">
      <c r="A12" s="165" t="s">
        <v>46</v>
      </c>
      <c r="B12" s="174">
        <f t="shared" ref="B12" si="1">SUM(B13:B17)</f>
        <v>487027</v>
      </c>
      <c r="C12" s="174">
        <f t="shared" ref="C12:K12" si="2">SUM(C13:C17)</f>
        <v>261630</v>
      </c>
      <c r="D12" s="174">
        <f t="shared" si="2"/>
        <v>24719</v>
      </c>
      <c r="E12" s="174">
        <f t="shared" si="2"/>
        <v>8562</v>
      </c>
      <c r="F12" s="174">
        <f t="shared" si="2"/>
        <v>192116</v>
      </c>
      <c r="G12" s="174">
        <f>SUM(G13:G17)</f>
        <v>6138</v>
      </c>
      <c r="H12" s="174">
        <f t="shared" si="2"/>
        <v>185978</v>
      </c>
      <c r="I12" s="174">
        <f t="shared" ref="I12" si="3">SUM(I13:I17)</f>
        <v>124622</v>
      </c>
      <c r="J12" s="174">
        <f t="shared" si="2"/>
        <v>26072</v>
      </c>
      <c r="K12" s="174">
        <f t="shared" si="2"/>
        <v>35284</v>
      </c>
      <c r="L12" s="181">
        <f>SUM(L13:L17)</f>
        <v>3833</v>
      </c>
    </row>
    <row r="13" spans="1:12" ht="19.5" customHeight="1">
      <c r="A13" s="69" t="s">
        <v>47</v>
      </c>
      <c r="B13" s="10">
        <v>119192</v>
      </c>
      <c r="C13" s="10">
        <v>43823</v>
      </c>
      <c r="D13" s="10">
        <v>5730</v>
      </c>
      <c r="E13" s="10">
        <v>4394</v>
      </c>
      <c r="F13" s="10">
        <f>B13-C13-D13-E13</f>
        <v>65245</v>
      </c>
      <c r="G13" s="10">
        <v>485</v>
      </c>
      <c r="H13" s="10">
        <f>F13-G13</f>
        <v>64760</v>
      </c>
      <c r="I13" s="10">
        <v>43961</v>
      </c>
      <c r="J13" s="10">
        <v>8291</v>
      </c>
      <c r="K13" s="10">
        <f>H13-I13-J13</f>
        <v>12508</v>
      </c>
      <c r="L13" s="122">
        <v>2228</v>
      </c>
    </row>
    <row r="14" spans="1:12" ht="19.5" customHeight="1">
      <c r="A14" s="69" t="s">
        <v>48</v>
      </c>
      <c r="B14" s="10">
        <v>53236</v>
      </c>
      <c r="C14" s="10">
        <v>22458</v>
      </c>
      <c r="D14" s="10">
        <v>3225</v>
      </c>
      <c r="E14" s="10">
        <v>460</v>
      </c>
      <c r="F14" s="10">
        <f>B14-C14-D14-E14</f>
        <v>27093</v>
      </c>
      <c r="G14" s="10">
        <v>975</v>
      </c>
      <c r="H14" s="10">
        <f>F14-G14</f>
        <v>26118</v>
      </c>
      <c r="I14" s="10">
        <v>19295</v>
      </c>
      <c r="J14" s="10">
        <v>2826</v>
      </c>
      <c r="K14" s="10">
        <f>H14-I14-J14</f>
        <v>3997</v>
      </c>
      <c r="L14" s="122">
        <v>275</v>
      </c>
    </row>
    <row r="15" spans="1:12" ht="19.5" customHeight="1">
      <c r="A15" s="69" t="s">
        <v>49</v>
      </c>
      <c r="B15" s="10">
        <v>45389</v>
      </c>
      <c r="C15" s="10">
        <v>19758</v>
      </c>
      <c r="D15" s="10">
        <v>2281</v>
      </c>
      <c r="E15" s="10">
        <v>1663</v>
      </c>
      <c r="F15" s="10">
        <f>B15-C15-D15-E15</f>
        <v>21687</v>
      </c>
      <c r="G15" s="10">
        <v>656</v>
      </c>
      <c r="H15" s="10">
        <f>F15-G15</f>
        <v>21031</v>
      </c>
      <c r="I15" s="10">
        <v>13453</v>
      </c>
      <c r="J15" s="10">
        <v>4187</v>
      </c>
      <c r="K15" s="10">
        <f>H15-I15-J15</f>
        <v>3391</v>
      </c>
      <c r="L15" s="122">
        <v>498</v>
      </c>
    </row>
    <row r="16" spans="1:12" ht="19.5" customHeight="1">
      <c r="A16" s="69" t="s">
        <v>50</v>
      </c>
      <c r="B16" s="10">
        <v>264154</v>
      </c>
      <c r="C16" s="10">
        <v>173030</v>
      </c>
      <c r="D16" s="10">
        <v>13218</v>
      </c>
      <c r="E16" s="10">
        <v>1822</v>
      </c>
      <c r="F16" s="10">
        <f>B16-C16-D16-E16</f>
        <v>76084</v>
      </c>
      <c r="G16" s="10">
        <v>3990</v>
      </c>
      <c r="H16" s="10">
        <f>F16-G16</f>
        <v>72094</v>
      </c>
      <c r="I16" s="10">
        <v>46591</v>
      </c>
      <c r="J16" s="10">
        <v>10699</v>
      </c>
      <c r="K16" s="10">
        <f>H16-I16-J16</f>
        <v>14804</v>
      </c>
      <c r="L16" s="122">
        <v>829</v>
      </c>
    </row>
    <row r="17" spans="1:12" ht="19.5" customHeight="1">
      <c r="A17" s="69" t="s">
        <v>51</v>
      </c>
      <c r="B17" s="10">
        <v>5056</v>
      </c>
      <c r="C17" s="10">
        <v>2561</v>
      </c>
      <c r="D17" s="10">
        <v>265</v>
      </c>
      <c r="E17" s="10">
        <v>223</v>
      </c>
      <c r="F17" s="10">
        <f>B17-C17-D17-E17</f>
        <v>2007</v>
      </c>
      <c r="G17" s="10">
        <v>32</v>
      </c>
      <c r="H17" s="10">
        <f>F17-G17</f>
        <v>1975</v>
      </c>
      <c r="I17" s="10">
        <v>1322</v>
      </c>
      <c r="J17" s="10">
        <v>69</v>
      </c>
      <c r="K17" s="10">
        <f>H17-I17-J17</f>
        <v>584</v>
      </c>
      <c r="L17" s="122">
        <v>3</v>
      </c>
    </row>
    <row r="18" spans="1:12" s="7" customFormat="1" ht="19.5" customHeight="1">
      <c r="A18" s="165" t="s">
        <v>834</v>
      </c>
      <c r="B18" s="174">
        <f t="shared" ref="B18:L18" si="4">SUM(B19:B20)</f>
        <v>217728</v>
      </c>
      <c r="C18" s="174">
        <f t="shared" si="4"/>
        <v>166764</v>
      </c>
      <c r="D18" s="174">
        <f t="shared" si="4"/>
        <v>12935</v>
      </c>
      <c r="E18" s="174">
        <f t="shared" si="4"/>
        <v>14198</v>
      </c>
      <c r="F18" s="174">
        <f t="shared" si="4"/>
        <v>23831</v>
      </c>
      <c r="G18" s="174">
        <f t="shared" si="4"/>
        <v>571</v>
      </c>
      <c r="H18" s="174">
        <f t="shared" si="4"/>
        <v>23260</v>
      </c>
      <c r="I18" s="174">
        <f t="shared" si="4"/>
        <v>19324</v>
      </c>
      <c r="J18" s="174">
        <f t="shared" si="4"/>
        <v>4732</v>
      </c>
      <c r="K18" s="174">
        <f t="shared" si="4"/>
        <v>-796</v>
      </c>
      <c r="L18" s="181">
        <f t="shared" si="4"/>
        <v>627</v>
      </c>
    </row>
    <row r="19" spans="1:12" s="7" customFormat="1" ht="19.5" customHeight="1">
      <c r="A19" s="69" t="s">
        <v>835</v>
      </c>
      <c r="B19" s="10">
        <v>146747</v>
      </c>
      <c r="C19" s="10">
        <v>121538</v>
      </c>
      <c r="D19" s="10">
        <v>11272</v>
      </c>
      <c r="E19" s="10">
        <v>14194</v>
      </c>
      <c r="F19" s="10">
        <f>B19-C19-D19-E19</f>
        <v>-257</v>
      </c>
      <c r="G19" s="10">
        <v>353</v>
      </c>
      <c r="H19" s="10">
        <f>F19-G19</f>
        <v>-610</v>
      </c>
      <c r="I19" s="10">
        <v>15483</v>
      </c>
      <c r="J19" s="10">
        <v>1557</v>
      </c>
      <c r="K19" s="10">
        <f>H19-I19-J19</f>
        <v>-17650</v>
      </c>
      <c r="L19" s="122">
        <v>382</v>
      </c>
    </row>
    <row r="20" spans="1:12" s="7" customFormat="1" ht="19.5" customHeight="1">
      <c r="A20" s="69" t="s">
        <v>54</v>
      </c>
      <c r="B20" s="10">
        <v>70981</v>
      </c>
      <c r="C20" s="10">
        <v>45226</v>
      </c>
      <c r="D20" s="10">
        <v>1663</v>
      </c>
      <c r="E20" s="10">
        <v>4</v>
      </c>
      <c r="F20" s="10">
        <f>B20-C20-D20-E20</f>
        <v>24088</v>
      </c>
      <c r="G20" s="10">
        <v>218</v>
      </c>
      <c r="H20" s="10">
        <f>F20-G20</f>
        <v>23870</v>
      </c>
      <c r="I20" s="10">
        <v>3841</v>
      </c>
      <c r="J20" s="10">
        <v>3175</v>
      </c>
      <c r="K20" s="10">
        <f>H20-I20-J20</f>
        <v>16854</v>
      </c>
      <c r="L20" s="122">
        <v>245</v>
      </c>
    </row>
    <row r="21" spans="1:12" ht="19.5" customHeight="1">
      <c r="A21" s="165" t="s">
        <v>57</v>
      </c>
      <c r="B21" s="174">
        <f t="shared" ref="B21:H21" si="5">SUM(B22:B27)</f>
        <v>4279181</v>
      </c>
      <c r="C21" s="174">
        <f t="shared" si="5"/>
        <v>3301970</v>
      </c>
      <c r="D21" s="174">
        <f t="shared" si="5"/>
        <v>103974</v>
      </c>
      <c r="E21" s="174">
        <f t="shared" si="5"/>
        <v>55118</v>
      </c>
      <c r="F21" s="174">
        <f t="shared" si="5"/>
        <v>818119</v>
      </c>
      <c r="G21" s="174">
        <f t="shared" si="5"/>
        <v>2132</v>
      </c>
      <c r="H21" s="174">
        <f t="shared" si="5"/>
        <v>815987</v>
      </c>
      <c r="I21" s="174">
        <f>SUM(I22:I27)</f>
        <v>454071</v>
      </c>
      <c r="J21" s="174">
        <f>SUM(J22:J27)</f>
        <v>91521</v>
      </c>
      <c r="K21" s="174">
        <f>SUM(K22:K27)</f>
        <v>270395</v>
      </c>
      <c r="L21" s="181">
        <f>SUM(L22:L27)</f>
        <v>33562</v>
      </c>
    </row>
    <row r="22" spans="1:12" ht="19.5" customHeight="1">
      <c r="A22" s="69" t="s">
        <v>58</v>
      </c>
      <c r="B22" s="10">
        <v>49992</v>
      </c>
      <c r="C22" s="10">
        <v>11366</v>
      </c>
      <c r="D22" s="10">
        <v>3196</v>
      </c>
      <c r="E22" s="10">
        <v>6614</v>
      </c>
      <c r="F22" s="10">
        <f t="shared" ref="F22:F27" si="6">B22-C22-D22-E22</f>
        <v>28816</v>
      </c>
      <c r="G22" s="10">
        <v>91</v>
      </c>
      <c r="H22" s="10">
        <f t="shared" ref="H22:H27" si="7">F22-G22</f>
        <v>28725</v>
      </c>
      <c r="I22" s="10">
        <v>10453</v>
      </c>
      <c r="J22" s="10">
        <v>9936</v>
      </c>
      <c r="K22" s="10">
        <f t="shared" ref="K22:K27" si="8">H22-I22-J22</f>
        <v>8336</v>
      </c>
      <c r="L22" s="122">
        <v>8395</v>
      </c>
    </row>
    <row r="23" spans="1:12" ht="19.5" customHeight="1">
      <c r="A23" s="69" t="s">
        <v>60</v>
      </c>
      <c r="B23" s="10">
        <v>20699</v>
      </c>
      <c r="C23" s="10">
        <v>6852</v>
      </c>
      <c r="D23" s="10">
        <v>858</v>
      </c>
      <c r="E23" s="10">
        <v>952</v>
      </c>
      <c r="F23" s="10">
        <f t="shared" si="6"/>
        <v>12037</v>
      </c>
      <c r="G23" s="10">
        <v>204</v>
      </c>
      <c r="H23" s="10">
        <f t="shared" si="7"/>
        <v>11833</v>
      </c>
      <c r="I23" s="10">
        <v>7159</v>
      </c>
      <c r="J23" s="10">
        <v>478</v>
      </c>
      <c r="K23" s="10">
        <f t="shared" si="8"/>
        <v>4196</v>
      </c>
      <c r="L23" s="122">
        <v>101</v>
      </c>
    </row>
    <row r="24" spans="1:12" ht="19.5" customHeight="1">
      <c r="A24" s="69" t="s">
        <v>61</v>
      </c>
      <c r="B24" s="10">
        <v>189773</v>
      </c>
      <c r="C24" s="10">
        <v>103129</v>
      </c>
      <c r="D24" s="10">
        <v>8559</v>
      </c>
      <c r="E24" s="10">
        <v>3393</v>
      </c>
      <c r="F24" s="10">
        <f t="shared" si="6"/>
        <v>74692</v>
      </c>
      <c r="G24" s="10">
        <v>207</v>
      </c>
      <c r="H24" s="10">
        <f t="shared" si="7"/>
        <v>74485</v>
      </c>
      <c r="I24" s="10">
        <v>28158</v>
      </c>
      <c r="J24" s="10">
        <v>11846</v>
      </c>
      <c r="K24" s="10">
        <f t="shared" si="8"/>
        <v>34481</v>
      </c>
      <c r="L24" s="122">
        <v>2032</v>
      </c>
    </row>
    <row r="25" spans="1:12" ht="19.5" customHeight="1">
      <c r="A25" s="69" t="s">
        <v>62</v>
      </c>
      <c r="B25" s="10">
        <v>400305</v>
      </c>
      <c r="C25" s="10">
        <v>143378</v>
      </c>
      <c r="D25" s="10">
        <v>13942</v>
      </c>
      <c r="E25" s="10">
        <v>4447</v>
      </c>
      <c r="F25" s="10">
        <f t="shared" si="6"/>
        <v>238538</v>
      </c>
      <c r="G25" s="10">
        <v>266</v>
      </c>
      <c r="H25" s="10">
        <f t="shared" si="7"/>
        <v>238272</v>
      </c>
      <c r="I25" s="10">
        <v>74512</v>
      </c>
      <c r="J25" s="10">
        <v>44215</v>
      </c>
      <c r="K25" s="10">
        <f t="shared" si="8"/>
        <v>119545</v>
      </c>
      <c r="L25" s="122">
        <v>14821</v>
      </c>
    </row>
    <row r="26" spans="1:12" ht="19.5" customHeight="1">
      <c r="A26" s="69" t="s">
        <v>63</v>
      </c>
      <c r="B26" s="10">
        <v>25483</v>
      </c>
      <c r="C26" s="10">
        <v>7431</v>
      </c>
      <c r="D26" s="10">
        <v>1185</v>
      </c>
      <c r="E26" s="10">
        <v>168</v>
      </c>
      <c r="F26" s="10">
        <f t="shared" si="6"/>
        <v>16699</v>
      </c>
      <c r="G26" s="10">
        <v>205</v>
      </c>
      <c r="H26" s="10">
        <f t="shared" si="7"/>
        <v>16494</v>
      </c>
      <c r="I26" s="10">
        <v>13004</v>
      </c>
      <c r="J26" s="10">
        <v>1129</v>
      </c>
      <c r="K26" s="10">
        <f t="shared" si="8"/>
        <v>2361</v>
      </c>
      <c r="L26" s="122">
        <v>72</v>
      </c>
    </row>
    <row r="27" spans="1:12" ht="19.5" customHeight="1">
      <c r="A27" s="69" t="s">
        <v>64</v>
      </c>
      <c r="B27" s="10">
        <v>3592929</v>
      </c>
      <c r="C27" s="10">
        <v>3029814</v>
      </c>
      <c r="D27" s="10">
        <v>76234</v>
      </c>
      <c r="E27" s="10">
        <v>39544</v>
      </c>
      <c r="F27" s="10">
        <f t="shared" si="6"/>
        <v>447337</v>
      </c>
      <c r="G27" s="10">
        <v>1159</v>
      </c>
      <c r="H27" s="10">
        <f t="shared" si="7"/>
        <v>446178</v>
      </c>
      <c r="I27" s="10">
        <v>320785</v>
      </c>
      <c r="J27" s="10">
        <v>23917</v>
      </c>
      <c r="K27" s="10">
        <f t="shared" si="8"/>
        <v>101476</v>
      </c>
      <c r="L27" s="122">
        <v>8141</v>
      </c>
    </row>
    <row r="28" spans="1:12" ht="19.5" customHeight="1">
      <c r="A28" s="165" t="s">
        <v>65</v>
      </c>
      <c r="B28" s="174">
        <f t="shared" ref="B28:H28" si="9">SUM(B29:B30)</f>
        <v>121761</v>
      </c>
      <c r="C28" s="174">
        <f t="shared" si="9"/>
        <v>41519</v>
      </c>
      <c r="D28" s="174">
        <f t="shared" si="9"/>
        <v>11737</v>
      </c>
      <c r="E28" s="174">
        <f t="shared" si="9"/>
        <v>3091</v>
      </c>
      <c r="F28" s="174">
        <f t="shared" si="9"/>
        <v>65414</v>
      </c>
      <c r="G28" s="174">
        <f t="shared" si="9"/>
        <v>658</v>
      </c>
      <c r="H28" s="174">
        <f t="shared" si="9"/>
        <v>64756</v>
      </c>
      <c r="I28" s="174">
        <f>SUM(I29:I30)</f>
        <v>63264</v>
      </c>
      <c r="J28" s="174">
        <f>SUM(J29:J30)</f>
        <v>3595</v>
      </c>
      <c r="K28" s="174">
        <f>SUM(K29:K30)</f>
        <v>-2103</v>
      </c>
      <c r="L28" s="181">
        <f>SUM(L29:L30)</f>
        <v>1498</v>
      </c>
    </row>
    <row r="29" spans="1:12" ht="19.5" customHeight="1">
      <c r="A29" s="69" t="s">
        <v>66</v>
      </c>
      <c r="B29" s="10">
        <v>21613</v>
      </c>
      <c r="C29" s="10">
        <v>9059</v>
      </c>
      <c r="D29" s="10">
        <v>430</v>
      </c>
      <c r="E29" s="10">
        <v>493</v>
      </c>
      <c r="F29" s="10">
        <f>B29-C29-D29-E29</f>
        <v>11631</v>
      </c>
      <c r="G29" s="10">
        <v>0</v>
      </c>
      <c r="H29" s="10">
        <f>F29-G29</f>
        <v>11631</v>
      </c>
      <c r="I29" s="10">
        <v>17832</v>
      </c>
      <c r="J29" s="10">
        <v>320</v>
      </c>
      <c r="K29" s="10">
        <f>H29-I29-J29</f>
        <v>-6521</v>
      </c>
      <c r="L29" s="122">
        <v>0</v>
      </c>
    </row>
    <row r="30" spans="1:12" ht="19.5" customHeight="1">
      <c r="A30" s="69" t="s">
        <v>67</v>
      </c>
      <c r="B30" s="10">
        <v>100148</v>
      </c>
      <c r="C30" s="10">
        <v>32460</v>
      </c>
      <c r="D30" s="10">
        <v>11307</v>
      </c>
      <c r="E30" s="10">
        <v>2598</v>
      </c>
      <c r="F30" s="10">
        <f>B30-C30-D30-E30</f>
        <v>53783</v>
      </c>
      <c r="G30" s="10">
        <v>658</v>
      </c>
      <c r="H30" s="10">
        <f>F30-G30</f>
        <v>53125</v>
      </c>
      <c r="I30" s="10">
        <v>45432</v>
      </c>
      <c r="J30" s="10">
        <v>3275</v>
      </c>
      <c r="K30" s="10">
        <f>H30-I30-J30</f>
        <v>4418</v>
      </c>
      <c r="L30" s="122">
        <v>1498</v>
      </c>
    </row>
    <row r="31" spans="1:12" ht="19.5" customHeight="1">
      <c r="A31" s="71" t="s">
        <v>245</v>
      </c>
      <c r="B31" s="95">
        <f t="shared" ref="B31:L31" si="10">B32+B36</f>
        <v>3681968</v>
      </c>
      <c r="C31" s="95">
        <f t="shared" si="10"/>
        <v>1576255</v>
      </c>
      <c r="D31" s="95">
        <f t="shared" si="10"/>
        <v>183816</v>
      </c>
      <c r="E31" s="95">
        <f t="shared" si="10"/>
        <v>184985</v>
      </c>
      <c r="F31" s="95">
        <f t="shared" si="10"/>
        <v>1736912</v>
      </c>
      <c r="G31" s="95">
        <f t="shared" si="10"/>
        <v>12488</v>
      </c>
      <c r="H31" s="95">
        <f t="shared" si="10"/>
        <v>1724424</v>
      </c>
      <c r="I31" s="95">
        <f t="shared" si="10"/>
        <v>1025478</v>
      </c>
      <c r="J31" s="95">
        <f t="shared" si="10"/>
        <v>212418</v>
      </c>
      <c r="K31" s="95">
        <f t="shared" si="10"/>
        <v>486528</v>
      </c>
      <c r="L31" s="121">
        <f t="shared" si="10"/>
        <v>102940</v>
      </c>
    </row>
    <row r="32" spans="1:12" ht="19.5" customHeight="1">
      <c r="A32" s="165" t="s">
        <v>246</v>
      </c>
      <c r="B32" s="174">
        <f t="shared" ref="B32:L32" si="11">SUM(B33:B35)</f>
        <v>1802858</v>
      </c>
      <c r="C32" s="174">
        <f t="shared" si="11"/>
        <v>599008</v>
      </c>
      <c r="D32" s="174">
        <f t="shared" si="11"/>
        <v>89778</v>
      </c>
      <c r="E32" s="174">
        <f t="shared" si="11"/>
        <v>90997</v>
      </c>
      <c r="F32" s="174">
        <f t="shared" si="11"/>
        <v>1023075</v>
      </c>
      <c r="G32" s="174">
        <f t="shared" si="11"/>
        <v>6714</v>
      </c>
      <c r="H32" s="174">
        <f t="shared" si="11"/>
        <v>1016361</v>
      </c>
      <c r="I32" s="174">
        <f t="shared" si="11"/>
        <v>547288</v>
      </c>
      <c r="J32" s="174">
        <f t="shared" si="11"/>
        <v>147969</v>
      </c>
      <c r="K32" s="174">
        <f t="shared" si="11"/>
        <v>321104</v>
      </c>
      <c r="L32" s="181">
        <f t="shared" si="11"/>
        <v>94688</v>
      </c>
    </row>
    <row r="33" spans="1:12" ht="19.5" customHeight="1">
      <c r="A33" s="69" t="s">
        <v>248</v>
      </c>
      <c r="B33" s="10">
        <v>1705867</v>
      </c>
      <c r="C33" s="10">
        <v>563270</v>
      </c>
      <c r="D33" s="10">
        <v>82223</v>
      </c>
      <c r="E33" s="10">
        <v>81797</v>
      </c>
      <c r="F33" s="10">
        <f>B33-C33-D33-E33</f>
        <v>978577</v>
      </c>
      <c r="G33" s="10">
        <v>6241</v>
      </c>
      <c r="H33" s="10">
        <f>F33-G33</f>
        <v>972336</v>
      </c>
      <c r="I33" s="10">
        <v>529851</v>
      </c>
      <c r="J33" s="10">
        <v>139026</v>
      </c>
      <c r="K33" s="10">
        <f>H33-I33-J33</f>
        <v>303459</v>
      </c>
      <c r="L33" s="122">
        <v>85845</v>
      </c>
    </row>
    <row r="34" spans="1:12" ht="19.5" customHeight="1">
      <c r="A34" s="69" t="s">
        <v>249</v>
      </c>
      <c r="B34" s="10">
        <v>81981</v>
      </c>
      <c r="C34" s="10">
        <v>32129</v>
      </c>
      <c r="D34" s="10">
        <v>6849</v>
      </c>
      <c r="E34" s="10">
        <v>8880</v>
      </c>
      <c r="F34" s="10">
        <f>B34-C34-D34-E34</f>
        <v>34123</v>
      </c>
      <c r="G34" s="10">
        <v>418</v>
      </c>
      <c r="H34" s="10">
        <f>F34-G34</f>
        <v>33705</v>
      </c>
      <c r="I34" s="10">
        <v>16380</v>
      </c>
      <c r="J34" s="10">
        <v>6911</v>
      </c>
      <c r="K34" s="10">
        <f>H34-I34-J34</f>
        <v>10414</v>
      </c>
      <c r="L34" s="122">
        <v>4130</v>
      </c>
    </row>
    <row r="35" spans="1:12" ht="19.5" customHeight="1">
      <c r="A35" s="69" t="s">
        <v>801</v>
      </c>
      <c r="B35" s="10">
        <v>15010</v>
      </c>
      <c r="C35" s="10">
        <v>3609</v>
      </c>
      <c r="D35" s="10">
        <v>706</v>
      </c>
      <c r="E35" s="10">
        <v>320</v>
      </c>
      <c r="F35" s="10">
        <f>B35-C35-D35-E35</f>
        <v>10375</v>
      </c>
      <c r="G35" s="10">
        <v>55</v>
      </c>
      <c r="H35" s="10">
        <f>F35-G35</f>
        <v>10320</v>
      </c>
      <c r="I35" s="10">
        <v>1057</v>
      </c>
      <c r="J35" s="10">
        <v>2032</v>
      </c>
      <c r="K35" s="10">
        <f>H35-I35-J35</f>
        <v>7231</v>
      </c>
      <c r="L35" s="122">
        <v>4713</v>
      </c>
    </row>
    <row r="36" spans="1:12" ht="19.5" customHeight="1">
      <c r="A36" s="165" t="s">
        <v>252</v>
      </c>
      <c r="B36" s="174">
        <f t="shared" ref="B36:H36" si="12">SUM(B37:B40)</f>
        <v>1879110</v>
      </c>
      <c r="C36" s="174">
        <f t="shared" si="12"/>
        <v>977247</v>
      </c>
      <c r="D36" s="174">
        <f t="shared" si="12"/>
        <v>94038</v>
      </c>
      <c r="E36" s="174">
        <f t="shared" si="12"/>
        <v>93988</v>
      </c>
      <c r="F36" s="174">
        <f t="shared" si="12"/>
        <v>713837</v>
      </c>
      <c r="G36" s="174">
        <f t="shared" si="12"/>
        <v>5774</v>
      </c>
      <c r="H36" s="174">
        <f t="shared" si="12"/>
        <v>708063</v>
      </c>
      <c r="I36" s="174">
        <f>SUM(I37:I40)</f>
        <v>478190</v>
      </c>
      <c r="J36" s="174">
        <f>SUM(J37:J40)</f>
        <v>64449</v>
      </c>
      <c r="K36" s="174">
        <f>SUM(K37:K40)</f>
        <v>165424</v>
      </c>
      <c r="L36" s="181">
        <f>SUM(L37:L40)</f>
        <v>8252</v>
      </c>
    </row>
    <row r="37" spans="1:12" ht="19.5" customHeight="1">
      <c r="A37" s="69" t="s">
        <v>253</v>
      </c>
      <c r="B37" s="10">
        <v>1314451</v>
      </c>
      <c r="C37" s="10">
        <v>685269</v>
      </c>
      <c r="D37" s="10">
        <v>67540</v>
      </c>
      <c r="E37" s="10">
        <v>49317</v>
      </c>
      <c r="F37" s="10">
        <f>B37-C37-D37-E37</f>
        <v>512325</v>
      </c>
      <c r="G37" s="10">
        <v>3790</v>
      </c>
      <c r="H37" s="10">
        <f>F37-G37</f>
        <v>508535</v>
      </c>
      <c r="I37" s="10">
        <v>343131</v>
      </c>
      <c r="J37" s="10">
        <v>47861</v>
      </c>
      <c r="K37" s="10">
        <f>H37-I37-J37</f>
        <v>117543</v>
      </c>
      <c r="L37" s="122">
        <v>6192</v>
      </c>
    </row>
    <row r="38" spans="1:12" ht="19.5" customHeight="1">
      <c r="A38" s="69" t="s">
        <v>254</v>
      </c>
      <c r="B38" s="10">
        <v>18151</v>
      </c>
      <c r="C38" s="10">
        <v>10138</v>
      </c>
      <c r="D38" s="10">
        <v>566</v>
      </c>
      <c r="E38" s="10">
        <v>787</v>
      </c>
      <c r="F38" s="10">
        <f>B38-C38-D38-E38</f>
        <v>6660</v>
      </c>
      <c r="G38" s="10">
        <v>72</v>
      </c>
      <c r="H38" s="10">
        <f>F38-G38</f>
        <v>6588</v>
      </c>
      <c r="I38" s="10">
        <v>3726</v>
      </c>
      <c r="J38" s="10">
        <v>511</v>
      </c>
      <c r="K38" s="10">
        <f>H38-I38-J38</f>
        <v>2351</v>
      </c>
      <c r="L38" s="122">
        <v>47</v>
      </c>
    </row>
    <row r="39" spans="1:12" ht="19.5" customHeight="1">
      <c r="A39" s="69" t="s">
        <v>255</v>
      </c>
      <c r="B39" s="10">
        <v>92429</v>
      </c>
      <c r="C39" s="10">
        <v>62759</v>
      </c>
      <c r="D39" s="10">
        <v>2432</v>
      </c>
      <c r="E39" s="10">
        <v>4813</v>
      </c>
      <c r="F39" s="10">
        <f>B39-C39-D39-E39</f>
        <v>22425</v>
      </c>
      <c r="G39" s="10">
        <v>76</v>
      </c>
      <c r="H39" s="10">
        <f>F39-G39</f>
        <v>22349</v>
      </c>
      <c r="I39" s="10">
        <v>15197</v>
      </c>
      <c r="J39" s="10">
        <v>953</v>
      </c>
      <c r="K39" s="10">
        <f>H39-I39-J39</f>
        <v>6199</v>
      </c>
      <c r="L39" s="122">
        <v>98</v>
      </c>
    </row>
    <row r="40" spans="1:12" ht="19.5" customHeight="1">
      <c r="A40" s="69" t="s">
        <v>256</v>
      </c>
      <c r="B40" s="10">
        <v>454079</v>
      </c>
      <c r="C40" s="10">
        <v>219081</v>
      </c>
      <c r="D40" s="10">
        <v>23500</v>
      </c>
      <c r="E40" s="10">
        <v>39071</v>
      </c>
      <c r="F40" s="10">
        <f>B40-C40-D40-E40</f>
        <v>172427</v>
      </c>
      <c r="G40" s="10">
        <v>1836</v>
      </c>
      <c r="H40" s="10">
        <f>F40-G40</f>
        <v>170591</v>
      </c>
      <c r="I40" s="10">
        <v>116136</v>
      </c>
      <c r="J40" s="10">
        <v>15124</v>
      </c>
      <c r="K40" s="10">
        <f>H40-I40-J40</f>
        <v>39331</v>
      </c>
      <c r="L40" s="122">
        <v>1915</v>
      </c>
    </row>
    <row r="41" spans="1:12" ht="19.5" customHeight="1">
      <c r="A41" s="71" t="s">
        <v>4</v>
      </c>
      <c r="B41" s="95">
        <f t="shared" ref="B41" si="13">B42+B50+B56+B59+B64+B69</f>
        <v>12064554</v>
      </c>
      <c r="C41" s="95">
        <f t="shared" ref="C41:L41" si="14">C42+C50+C56+C59+C64+C69</f>
        <v>6947125</v>
      </c>
      <c r="D41" s="95">
        <f t="shared" si="14"/>
        <v>1719279</v>
      </c>
      <c r="E41" s="95">
        <f t="shared" si="14"/>
        <v>120436</v>
      </c>
      <c r="F41" s="95">
        <f t="shared" si="14"/>
        <v>3277714</v>
      </c>
      <c r="G41" s="95">
        <f t="shared" si="14"/>
        <v>5399</v>
      </c>
      <c r="H41" s="95">
        <f t="shared" si="14"/>
        <v>3272315</v>
      </c>
      <c r="I41" s="95">
        <f t="shared" ref="I41" si="15">I42+I50+I56+I59+I64+I69</f>
        <v>1274670</v>
      </c>
      <c r="J41" s="95">
        <f t="shared" si="14"/>
        <v>491267</v>
      </c>
      <c r="K41" s="95">
        <f t="shared" si="14"/>
        <v>1506378</v>
      </c>
      <c r="L41" s="121">
        <f t="shared" si="14"/>
        <v>52645</v>
      </c>
    </row>
    <row r="42" spans="1:12" ht="19.5" customHeight="1">
      <c r="A42" s="165" t="s">
        <v>68</v>
      </c>
      <c r="B42" s="174">
        <f t="shared" ref="B42" si="16">SUM(B43:B49)</f>
        <v>3924227</v>
      </c>
      <c r="C42" s="174">
        <f t="shared" ref="C42:H42" si="17">SUM(C43:C49)</f>
        <v>1715411</v>
      </c>
      <c r="D42" s="174">
        <f t="shared" si="17"/>
        <v>975678</v>
      </c>
      <c r="E42" s="174">
        <f t="shared" si="17"/>
        <v>14696</v>
      </c>
      <c r="F42" s="174">
        <f t="shared" si="17"/>
        <v>1218442</v>
      </c>
      <c r="G42" s="174">
        <f t="shared" si="17"/>
        <v>239</v>
      </c>
      <c r="H42" s="174">
        <f t="shared" si="17"/>
        <v>1218203</v>
      </c>
      <c r="I42" s="174">
        <f>SUM(I43:I49)</f>
        <v>287066</v>
      </c>
      <c r="J42" s="174">
        <f>SUM(J43:J49)</f>
        <v>205585</v>
      </c>
      <c r="K42" s="174">
        <f>SUM(K43:K49)</f>
        <v>725552</v>
      </c>
      <c r="L42" s="181">
        <f>SUM(L43:L49)</f>
        <v>9768</v>
      </c>
    </row>
    <row r="43" spans="1:12" ht="19.5" customHeight="1">
      <c r="A43" s="69" t="s">
        <v>69</v>
      </c>
      <c r="B43" s="10">
        <v>2981</v>
      </c>
      <c r="C43" s="10">
        <v>1820</v>
      </c>
      <c r="D43" s="10">
        <v>450</v>
      </c>
      <c r="E43" s="10">
        <v>183</v>
      </c>
      <c r="F43" s="10">
        <f>B43-C43-D43-E43</f>
        <v>528</v>
      </c>
      <c r="G43" s="10">
        <v>9</v>
      </c>
      <c r="H43" s="10">
        <f>F43-G43</f>
        <v>519</v>
      </c>
      <c r="I43" s="10">
        <v>469</v>
      </c>
      <c r="J43" s="10">
        <v>31</v>
      </c>
      <c r="K43" s="10">
        <f t="shared" ref="K43:K49" si="18">H43-I43-J43</f>
        <v>19</v>
      </c>
      <c r="L43" s="122">
        <v>2</v>
      </c>
    </row>
    <row r="44" spans="1:12" ht="19.5" customHeight="1">
      <c r="A44" s="69" t="s">
        <v>70</v>
      </c>
      <c r="B44" s="10">
        <v>553</v>
      </c>
      <c r="C44" s="10">
        <v>157</v>
      </c>
      <c r="D44" s="10">
        <v>57</v>
      </c>
      <c r="E44" s="10">
        <v>22</v>
      </c>
      <c r="F44" s="10">
        <f t="shared" ref="F44:F49" si="19">B44-C44-D44-E44</f>
        <v>317</v>
      </c>
      <c r="G44" s="10">
        <v>5</v>
      </c>
      <c r="H44" s="10">
        <f t="shared" ref="H44:H49" si="20">F44-G44</f>
        <v>312</v>
      </c>
      <c r="I44" s="10">
        <v>272</v>
      </c>
      <c r="J44" s="10">
        <v>9</v>
      </c>
      <c r="K44" s="10">
        <f t="shared" si="18"/>
        <v>31</v>
      </c>
      <c r="L44" s="122">
        <v>0</v>
      </c>
    </row>
    <row r="45" spans="1:12" ht="19.5" customHeight="1">
      <c r="A45" s="69" t="s">
        <v>71</v>
      </c>
      <c r="B45" s="10">
        <v>12726</v>
      </c>
      <c r="C45" s="10">
        <v>5910</v>
      </c>
      <c r="D45" s="10">
        <v>1297</v>
      </c>
      <c r="E45" s="10">
        <v>343</v>
      </c>
      <c r="F45" s="10">
        <f t="shared" si="19"/>
        <v>5176</v>
      </c>
      <c r="G45" s="10">
        <v>9</v>
      </c>
      <c r="H45" s="10">
        <f t="shared" si="20"/>
        <v>5167</v>
      </c>
      <c r="I45" s="10">
        <v>4049</v>
      </c>
      <c r="J45" s="10">
        <v>112</v>
      </c>
      <c r="K45" s="10">
        <f t="shared" si="18"/>
        <v>1006</v>
      </c>
      <c r="L45" s="122">
        <v>158</v>
      </c>
    </row>
    <row r="46" spans="1:12" ht="19.5" customHeight="1">
      <c r="A46" s="69" t="s">
        <v>72</v>
      </c>
      <c r="B46" s="10">
        <v>10938</v>
      </c>
      <c r="C46" s="10">
        <v>5350</v>
      </c>
      <c r="D46" s="10">
        <v>1109</v>
      </c>
      <c r="E46" s="10">
        <v>213</v>
      </c>
      <c r="F46" s="10">
        <f t="shared" si="19"/>
        <v>4266</v>
      </c>
      <c r="G46" s="10">
        <v>19</v>
      </c>
      <c r="H46" s="10">
        <f t="shared" si="20"/>
        <v>4247</v>
      </c>
      <c r="I46" s="10">
        <v>2949</v>
      </c>
      <c r="J46" s="10">
        <v>184</v>
      </c>
      <c r="K46" s="10">
        <f t="shared" si="18"/>
        <v>1114</v>
      </c>
      <c r="L46" s="122">
        <v>175</v>
      </c>
    </row>
    <row r="47" spans="1:12" ht="19.5" customHeight="1">
      <c r="A47" s="69" t="s">
        <v>73</v>
      </c>
      <c r="B47" s="10">
        <v>1781</v>
      </c>
      <c r="C47" s="10">
        <v>599</v>
      </c>
      <c r="D47" s="10">
        <v>289</v>
      </c>
      <c r="E47" s="10">
        <v>14</v>
      </c>
      <c r="F47" s="10">
        <f t="shared" si="19"/>
        <v>879</v>
      </c>
      <c r="G47" s="10">
        <v>9</v>
      </c>
      <c r="H47" s="10">
        <f t="shared" si="20"/>
        <v>870</v>
      </c>
      <c r="I47" s="10">
        <v>520</v>
      </c>
      <c r="J47" s="10">
        <v>55</v>
      </c>
      <c r="K47" s="10">
        <f t="shared" si="18"/>
        <v>295</v>
      </c>
      <c r="L47" s="122">
        <v>9</v>
      </c>
    </row>
    <row r="48" spans="1:12" ht="19.5" customHeight="1">
      <c r="A48" s="69" t="s">
        <v>74</v>
      </c>
      <c r="B48" s="10">
        <v>3132302</v>
      </c>
      <c r="C48" s="10">
        <v>1426677</v>
      </c>
      <c r="D48" s="10">
        <v>861534</v>
      </c>
      <c r="E48" s="10">
        <v>5706</v>
      </c>
      <c r="F48" s="10">
        <f t="shared" si="19"/>
        <v>838385</v>
      </c>
      <c r="G48" s="10">
        <v>68</v>
      </c>
      <c r="H48" s="10">
        <f t="shared" si="20"/>
        <v>838317</v>
      </c>
      <c r="I48" s="10">
        <v>145517</v>
      </c>
      <c r="J48" s="10">
        <v>174397</v>
      </c>
      <c r="K48" s="10">
        <f t="shared" si="18"/>
        <v>518403</v>
      </c>
      <c r="L48" s="122">
        <v>5979</v>
      </c>
    </row>
    <row r="49" spans="1:12" ht="19.5" customHeight="1">
      <c r="A49" s="69" t="s">
        <v>75</v>
      </c>
      <c r="B49" s="10">
        <v>762946</v>
      </c>
      <c r="C49" s="10">
        <v>274898</v>
      </c>
      <c r="D49" s="10">
        <v>110942</v>
      </c>
      <c r="E49" s="10">
        <v>8215</v>
      </c>
      <c r="F49" s="10">
        <f t="shared" si="19"/>
        <v>368891</v>
      </c>
      <c r="G49" s="10">
        <v>120</v>
      </c>
      <c r="H49" s="10">
        <f t="shared" si="20"/>
        <v>368771</v>
      </c>
      <c r="I49" s="10">
        <v>133290</v>
      </c>
      <c r="J49" s="10">
        <v>30797</v>
      </c>
      <c r="K49" s="10">
        <f t="shared" si="18"/>
        <v>204684</v>
      </c>
      <c r="L49" s="122">
        <v>3445</v>
      </c>
    </row>
    <row r="50" spans="1:12" ht="19.5" customHeight="1">
      <c r="A50" s="165" t="s">
        <v>76</v>
      </c>
      <c r="B50" s="174">
        <f t="shared" ref="B50:L50" si="21">SUM(B51:B55)</f>
        <v>109801</v>
      </c>
      <c r="C50" s="174">
        <f t="shared" si="21"/>
        <v>36994</v>
      </c>
      <c r="D50" s="174">
        <f t="shared" si="21"/>
        <v>10301</v>
      </c>
      <c r="E50" s="174">
        <f t="shared" si="21"/>
        <v>4045</v>
      </c>
      <c r="F50" s="174">
        <f t="shared" si="21"/>
        <v>58461</v>
      </c>
      <c r="G50" s="174">
        <f t="shared" si="21"/>
        <v>455</v>
      </c>
      <c r="H50" s="174">
        <f t="shared" si="21"/>
        <v>58006</v>
      </c>
      <c r="I50" s="174">
        <f t="shared" si="21"/>
        <v>25886</v>
      </c>
      <c r="J50" s="174">
        <f t="shared" si="21"/>
        <v>16020</v>
      </c>
      <c r="K50" s="174">
        <f t="shared" si="21"/>
        <v>16100</v>
      </c>
      <c r="L50" s="181">
        <f t="shared" si="21"/>
        <v>1458</v>
      </c>
    </row>
    <row r="51" spans="1:12" ht="19.5" customHeight="1">
      <c r="A51" s="69" t="s">
        <v>77</v>
      </c>
      <c r="B51" s="10">
        <v>58467</v>
      </c>
      <c r="C51" s="10">
        <v>23365</v>
      </c>
      <c r="D51" s="10">
        <v>3508</v>
      </c>
      <c r="E51" s="10">
        <v>2075</v>
      </c>
      <c r="F51" s="10">
        <f>B51-C51-D51-E51</f>
        <v>29519</v>
      </c>
      <c r="G51" s="10">
        <v>90</v>
      </c>
      <c r="H51" s="10">
        <f>F51-G51</f>
        <v>29429</v>
      </c>
      <c r="I51" s="10">
        <v>21453</v>
      </c>
      <c r="J51" s="10">
        <v>862</v>
      </c>
      <c r="K51" s="10">
        <f>H51-I51-J51</f>
        <v>7114</v>
      </c>
      <c r="L51" s="122">
        <v>180</v>
      </c>
    </row>
    <row r="52" spans="1:12" ht="19.5" customHeight="1">
      <c r="A52" s="69" t="s">
        <v>78</v>
      </c>
      <c r="B52" s="10">
        <v>1543</v>
      </c>
      <c r="C52" s="10">
        <v>354</v>
      </c>
      <c r="D52" s="10">
        <v>255</v>
      </c>
      <c r="E52" s="10">
        <v>27</v>
      </c>
      <c r="F52" s="10">
        <f>B52-C52-D52-E52</f>
        <v>907</v>
      </c>
      <c r="G52" s="10">
        <v>16</v>
      </c>
      <c r="H52" s="10">
        <f>F52-G52</f>
        <v>891</v>
      </c>
      <c r="I52" s="10">
        <v>615</v>
      </c>
      <c r="J52" s="10">
        <v>93</v>
      </c>
      <c r="K52" s="10">
        <f>H52-I52-J52</f>
        <v>183</v>
      </c>
      <c r="L52" s="122">
        <v>0</v>
      </c>
    </row>
    <row r="53" spans="1:12" ht="19.5" customHeight="1">
      <c r="A53" s="69" t="s">
        <v>79</v>
      </c>
      <c r="B53" s="10">
        <v>40322</v>
      </c>
      <c r="C53" s="10">
        <v>11332</v>
      </c>
      <c r="D53" s="10">
        <v>3408</v>
      </c>
      <c r="E53" s="10">
        <v>1282</v>
      </c>
      <c r="F53" s="10">
        <f>B53-C53-D53-E53</f>
        <v>24300</v>
      </c>
      <c r="G53" s="10">
        <v>27</v>
      </c>
      <c r="H53" s="10">
        <f>F53-G53</f>
        <v>24273</v>
      </c>
      <c r="I53" s="10">
        <v>1892</v>
      </c>
      <c r="J53" s="10">
        <v>13867</v>
      </c>
      <c r="K53" s="10">
        <f>H53-I53-J53</f>
        <v>8514</v>
      </c>
      <c r="L53" s="122">
        <v>81</v>
      </c>
    </row>
    <row r="54" spans="1:12" ht="19.5" customHeight="1">
      <c r="A54" s="69" t="s">
        <v>80</v>
      </c>
      <c r="B54" s="10">
        <v>8812</v>
      </c>
      <c r="C54" s="10">
        <v>1769</v>
      </c>
      <c r="D54" s="10">
        <v>3018</v>
      </c>
      <c r="E54" s="10">
        <v>620</v>
      </c>
      <c r="F54" s="10">
        <f>B54-C54-D54-E54</f>
        <v>3405</v>
      </c>
      <c r="G54" s="10">
        <v>310</v>
      </c>
      <c r="H54" s="10">
        <f>F54-G54</f>
        <v>3095</v>
      </c>
      <c r="I54" s="10">
        <v>1623</v>
      </c>
      <c r="J54" s="10">
        <v>1146</v>
      </c>
      <c r="K54" s="10">
        <f>H54-I54-J54</f>
        <v>326</v>
      </c>
      <c r="L54" s="122">
        <v>1194</v>
      </c>
    </row>
    <row r="55" spans="1:12" ht="19.5" customHeight="1">
      <c r="A55" s="69" t="s">
        <v>81</v>
      </c>
      <c r="B55" s="10">
        <v>657</v>
      </c>
      <c r="C55" s="10">
        <v>174</v>
      </c>
      <c r="D55" s="10">
        <v>112</v>
      </c>
      <c r="E55" s="10">
        <v>41</v>
      </c>
      <c r="F55" s="10">
        <f>B55-C55-D55-E55</f>
        <v>330</v>
      </c>
      <c r="G55" s="10">
        <v>12</v>
      </c>
      <c r="H55" s="10">
        <f>F55-G55</f>
        <v>318</v>
      </c>
      <c r="I55" s="10">
        <v>303</v>
      </c>
      <c r="J55" s="10">
        <v>52</v>
      </c>
      <c r="K55" s="10">
        <f>H55-I55-J55</f>
        <v>-37</v>
      </c>
      <c r="L55" s="122">
        <v>3</v>
      </c>
    </row>
    <row r="56" spans="1:12" ht="19.5" customHeight="1">
      <c r="A56" s="165" t="s">
        <v>82</v>
      </c>
      <c r="B56" s="174">
        <f t="shared" ref="B56:H56" si="22">SUM(B57:B58)</f>
        <v>64035</v>
      </c>
      <c r="C56" s="174">
        <f t="shared" si="22"/>
        <v>26393</v>
      </c>
      <c r="D56" s="174">
        <f t="shared" si="22"/>
        <v>7170</v>
      </c>
      <c r="E56" s="174">
        <f t="shared" si="22"/>
        <v>1899</v>
      </c>
      <c r="F56" s="174">
        <f t="shared" si="22"/>
        <v>28573</v>
      </c>
      <c r="G56" s="174">
        <f t="shared" si="22"/>
        <v>694</v>
      </c>
      <c r="H56" s="174">
        <f t="shared" si="22"/>
        <v>27879</v>
      </c>
      <c r="I56" s="174">
        <f>SUM(I57:I58)</f>
        <v>21983</v>
      </c>
      <c r="J56" s="174">
        <f>SUM(J57:J58)</f>
        <v>2916</v>
      </c>
      <c r="K56" s="174">
        <f>SUM(K57:K58)</f>
        <v>2980</v>
      </c>
      <c r="L56" s="181">
        <f>SUM(L57:L58)</f>
        <v>590</v>
      </c>
    </row>
    <row r="57" spans="1:12" ht="19.5" customHeight="1">
      <c r="A57" s="69" t="s">
        <v>83</v>
      </c>
      <c r="B57" s="10">
        <v>13167</v>
      </c>
      <c r="C57" s="10">
        <v>5377</v>
      </c>
      <c r="D57" s="10">
        <v>2353</v>
      </c>
      <c r="E57" s="10">
        <v>203</v>
      </c>
      <c r="F57" s="10">
        <f>B57-C57-D57-E57</f>
        <v>5234</v>
      </c>
      <c r="G57" s="10">
        <v>243</v>
      </c>
      <c r="H57" s="10">
        <f>F57-G57</f>
        <v>4991</v>
      </c>
      <c r="I57" s="10">
        <v>4529</v>
      </c>
      <c r="J57" s="10">
        <v>428</v>
      </c>
      <c r="K57" s="10">
        <f>H57-I57-J57</f>
        <v>34</v>
      </c>
      <c r="L57" s="122">
        <v>113</v>
      </c>
    </row>
    <row r="58" spans="1:12" ht="19.5" customHeight="1">
      <c r="A58" s="69" t="s">
        <v>84</v>
      </c>
      <c r="B58" s="10">
        <v>50868</v>
      </c>
      <c r="C58" s="10">
        <v>21016</v>
      </c>
      <c r="D58" s="10">
        <v>4817</v>
      </c>
      <c r="E58" s="10">
        <v>1696</v>
      </c>
      <c r="F58" s="10">
        <f>B58-C58-D58-E58</f>
        <v>23339</v>
      </c>
      <c r="G58" s="10">
        <v>451</v>
      </c>
      <c r="H58" s="10">
        <f>F58-G58</f>
        <v>22888</v>
      </c>
      <c r="I58" s="10">
        <v>17454</v>
      </c>
      <c r="J58" s="10">
        <v>2488</v>
      </c>
      <c r="K58" s="10">
        <f>H58-I58-J58</f>
        <v>2946</v>
      </c>
      <c r="L58" s="122">
        <v>477</v>
      </c>
    </row>
    <row r="59" spans="1:12" ht="19.5" customHeight="1">
      <c r="A59" s="165" t="s">
        <v>86</v>
      </c>
      <c r="B59" s="174">
        <f t="shared" ref="B59:H59" si="23">SUM(B60:B63)</f>
        <v>1101332</v>
      </c>
      <c r="C59" s="174">
        <f t="shared" si="23"/>
        <v>556073</v>
      </c>
      <c r="D59" s="174">
        <f t="shared" si="23"/>
        <v>44945</v>
      </c>
      <c r="E59" s="174">
        <f t="shared" si="23"/>
        <v>54605</v>
      </c>
      <c r="F59" s="174">
        <f t="shared" si="23"/>
        <v>445709</v>
      </c>
      <c r="G59" s="174">
        <f t="shared" si="23"/>
        <v>1858</v>
      </c>
      <c r="H59" s="174">
        <f t="shared" si="23"/>
        <v>443851</v>
      </c>
      <c r="I59" s="174">
        <f>SUM(I60:I63)</f>
        <v>181702</v>
      </c>
      <c r="J59" s="174">
        <f>SUM(J60:J63)</f>
        <v>142079</v>
      </c>
      <c r="K59" s="174">
        <f>SUM(K60:K63)</f>
        <v>120070</v>
      </c>
      <c r="L59" s="181">
        <f>SUM(L60:L63)</f>
        <v>22823</v>
      </c>
    </row>
    <row r="60" spans="1:12" ht="19.5" customHeight="1">
      <c r="A60" s="69" t="s">
        <v>88</v>
      </c>
      <c r="B60" s="10">
        <v>388210</v>
      </c>
      <c r="C60" s="10">
        <v>119156</v>
      </c>
      <c r="D60" s="10">
        <v>14679</v>
      </c>
      <c r="E60" s="10">
        <v>5666</v>
      </c>
      <c r="F60" s="10">
        <f>B60-C60-D60-E60</f>
        <v>248709</v>
      </c>
      <c r="G60" s="10">
        <v>601</v>
      </c>
      <c r="H60" s="10">
        <f>F60-G60</f>
        <v>248108</v>
      </c>
      <c r="I60" s="10">
        <v>124082</v>
      </c>
      <c r="J60" s="10">
        <v>54434</v>
      </c>
      <c r="K60" s="10">
        <f>H60-I60-J60</f>
        <v>69592</v>
      </c>
      <c r="L60" s="122">
        <v>0</v>
      </c>
    </row>
    <row r="61" spans="1:12" ht="19.5" customHeight="1">
      <c r="A61" s="69" t="s">
        <v>89</v>
      </c>
      <c r="B61" s="10">
        <v>16412</v>
      </c>
      <c r="C61" s="10">
        <v>8556</v>
      </c>
      <c r="D61" s="10">
        <v>1450</v>
      </c>
      <c r="E61" s="10">
        <v>604</v>
      </c>
      <c r="F61" s="10">
        <f>B61-C61-D61-E61</f>
        <v>5802</v>
      </c>
      <c r="G61" s="10">
        <v>91</v>
      </c>
      <c r="H61" s="10">
        <f>F61-G61</f>
        <v>5711</v>
      </c>
      <c r="I61" s="10">
        <v>4549</v>
      </c>
      <c r="J61" s="10">
        <v>936</v>
      </c>
      <c r="K61" s="10">
        <f>H61-I61-J61</f>
        <v>226</v>
      </c>
      <c r="L61" s="122">
        <v>63</v>
      </c>
    </row>
    <row r="62" spans="1:12" ht="19.5" customHeight="1">
      <c r="A62" s="69" t="s">
        <v>91</v>
      </c>
      <c r="B62" s="10">
        <v>213018</v>
      </c>
      <c r="C62" s="10">
        <v>113704</v>
      </c>
      <c r="D62" s="10">
        <v>10129</v>
      </c>
      <c r="E62" s="10">
        <v>30943</v>
      </c>
      <c r="F62" s="10">
        <f>B62-C62-D62-E62</f>
        <v>58242</v>
      </c>
      <c r="G62" s="10">
        <v>123</v>
      </c>
      <c r="H62" s="10">
        <f>F62-G62</f>
        <v>58119</v>
      </c>
      <c r="I62" s="10">
        <v>11076</v>
      </c>
      <c r="J62" s="10">
        <v>27710</v>
      </c>
      <c r="K62" s="10">
        <f>H62-I62-J62</f>
        <v>19333</v>
      </c>
      <c r="L62" s="122">
        <v>3379</v>
      </c>
    </row>
    <row r="63" spans="1:12" ht="19.5" customHeight="1">
      <c r="A63" s="69" t="s">
        <v>93</v>
      </c>
      <c r="B63" s="10">
        <v>483692</v>
      </c>
      <c r="C63" s="10">
        <v>314657</v>
      </c>
      <c r="D63" s="10">
        <v>18687</v>
      </c>
      <c r="E63" s="10">
        <v>17392</v>
      </c>
      <c r="F63" s="10">
        <f>B63-C63-D63-E63</f>
        <v>132956</v>
      </c>
      <c r="G63" s="10">
        <v>1043</v>
      </c>
      <c r="H63" s="10">
        <f>F63-G63</f>
        <v>131913</v>
      </c>
      <c r="I63" s="10">
        <v>41995</v>
      </c>
      <c r="J63" s="10">
        <v>58999</v>
      </c>
      <c r="K63" s="10">
        <f>H63-I63-J63</f>
        <v>30919</v>
      </c>
      <c r="L63" s="122">
        <v>19381</v>
      </c>
    </row>
    <row r="64" spans="1:12" ht="19.5" customHeight="1">
      <c r="A64" s="165" t="s">
        <v>94</v>
      </c>
      <c r="B64" s="174">
        <f t="shared" ref="B64:H64" si="24">SUM(B65:B68)</f>
        <v>6584955</v>
      </c>
      <c r="C64" s="174">
        <f t="shared" si="24"/>
        <v>4446397</v>
      </c>
      <c r="D64" s="174">
        <f t="shared" si="24"/>
        <v>619513</v>
      </c>
      <c r="E64" s="174">
        <f t="shared" si="24"/>
        <v>42912</v>
      </c>
      <c r="F64" s="174">
        <f t="shared" si="24"/>
        <v>1476133</v>
      </c>
      <c r="G64" s="174">
        <f t="shared" si="24"/>
        <v>2035</v>
      </c>
      <c r="H64" s="174">
        <f t="shared" si="24"/>
        <v>1474098</v>
      </c>
      <c r="I64" s="174">
        <f>SUM(I65:I68)</f>
        <v>723785</v>
      </c>
      <c r="J64" s="174">
        <f>SUM(J65:J68)</f>
        <v>121606</v>
      </c>
      <c r="K64" s="174">
        <f>SUM(K65:K68)</f>
        <v>628707</v>
      </c>
      <c r="L64" s="181">
        <f>SUM(L65:L68)</f>
        <v>16953</v>
      </c>
    </row>
    <row r="65" spans="1:12" ht="19.5" customHeight="1">
      <c r="A65" s="69" t="s">
        <v>95</v>
      </c>
      <c r="B65" s="10">
        <v>6340760</v>
      </c>
      <c r="C65" s="10">
        <v>4346845</v>
      </c>
      <c r="D65" s="10">
        <v>599730</v>
      </c>
      <c r="E65" s="10">
        <v>37283</v>
      </c>
      <c r="F65" s="10">
        <f>B65-C65-D65-E65</f>
        <v>1356902</v>
      </c>
      <c r="G65" s="10">
        <v>1617</v>
      </c>
      <c r="H65" s="10">
        <f>F65-G65</f>
        <v>1355285</v>
      </c>
      <c r="I65" s="10">
        <v>648460</v>
      </c>
      <c r="J65" s="10">
        <v>115695</v>
      </c>
      <c r="K65" s="10">
        <f>H65-I65-J65</f>
        <v>591130</v>
      </c>
      <c r="L65" s="122">
        <v>15995</v>
      </c>
    </row>
    <row r="66" spans="1:12" ht="19.5" customHeight="1">
      <c r="A66" s="69" t="s">
        <v>96</v>
      </c>
      <c r="B66" s="10">
        <v>179508</v>
      </c>
      <c r="C66" s="10">
        <v>77285</v>
      </c>
      <c r="D66" s="10">
        <v>11591</v>
      </c>
      <c r="E66" s="10">
        <v>3193</v>
      </c>
      <c r="F66" s="10">
        <f>B66-C66-D66-E66</f>
        <v>87439</v>
      </c>
      <c r="G66" s="10">
        <v>212</v>
      </c>
      <c r="H66" s="10">
        <f>F66-G66</f>
        <v>87227</v>
      </c>
      <c r="I66" s="10">
        <v>48395</v>
      </c>
      <c r="J66" s="10">
        <v>3605</v>
      </c>
      <c r="K66" s="10">
        <f>H66-I66-J66</f>
        <v>35227</v>
      </c>
      <c r="L66" s="122">
        <v>580</v>
      </c>
    </row>
    <row r="67" spans="1:12" ht="19.5" customHeight="1">
      <c r="A67" s="69" t="s">
        <v>97</v>
      </c>
      <c r="B67" s="10">
        <v>11297</v>
      </c>
      <c r="C67" s="10">
        <v>3175</v>
      </c>
      <c r="D67" s="10">
        <v>1224</v>
      </c>
      <c r="E67" s="10">
        <v>200</v>
      </c>
      <c r="F67" s="10">
        <f>B67-C67-D67-E67</f>
        <v>6698</v>
      </c>
      <c r="G67" s="10">
        <v>47</v>
      </c>
      <c r="H67" s="10">
        <f>F67-G67</f>
        <v>6651</v>
      </c>
      <c r="I67" s="10">
        <v>3937</v>
      </c>
      <c r="J67" s="10">
        <v>54</v>
      </c>
      <c r="K67" s="10">
        <f>H67-I67-J67</f>
        <v>2660</v>
      </c>
      <c r="L67" s="122">
        <v>43</v>
      </c>
    </row>
    <row r="68" spans="1:12" ht="19.5" customHeight="1">
      <c r="A68" s="69" t="s">
        <v>98</v>
      </c>
      <c r="B68" s="10">
        <v>53390</v>
      </c>
      <c r="C68" s="10">
        <v>19092</v>
      </c>
      <c r="D68" s="10">
        <v>6968</v>
      </c>
      <c r="E68" s="10">
        <v>2236</v>
      </c>
      <c r="F68" s="10">
        <f>B68-C68-D68-E68</f>
        <v>25094</v>
      </c>
      <c r="G68" s="10">
        <v>159</v>
      </c>
      <c r="H68" s="10">
        <f>F68-G68</f>
        <v>24935</v>
      </c>
      <c r="I68" s="10">
        <v>22993</v>
      </c>
      <c r="J68" s="10">
        <v>2252</v>
      </c>
      <c r="K68" s="10">
        <f>H68-I68-J68</f>
        <v>-310</v>
      </c>
      <c r="L68" s="122">
        <v>335</v>
      </c>
    </row>
    <row r="69" spans="1:12" ht="19.5" customHeight="1">
      <c r="A69" s="165" t="s">
        <v>99</v>
      </c>
      <c r="B69" s="174">
        <f t="shared" ref="B69:H69" si="25">SUM(B70:B73)</f>
        <v>280204</v>
      </c>
      <c r="C69" s="174">
        <f t="shared" si="25"/>
        <v>165857</v>
      </c>
      <c r="D69" s="174">
        <f t="shared" si="25"/>
        <v>61672</v>
      </c>
      <c r="E69" s="174">
        <f t="shared" si="25"/>
        <v>2279</v>
      </c>
      <c r="F69" s="174">
        <f t="shared" si="25"/>
        <v>50396</v>
      </c>
      <c r="G69" s="174">
        <f t="shared" si="25"/>
        <v>118</v>
      </c>
      <c r="H69" s="174">
        <f t="shared" si="25"/>
        <v>50278</v>
      </c>
      <c r="I69" s="174">
        <f>SUM(I70:I73)</f>
        <v>34248</v>
      </c>
      <c r="J69" s="174">
        <f>SUM(J70:J73)</f>
        <v>3061</v>
      </c>
      <c r="K69" s="174">
        <f>SUM(K70:K73)</f>
        <v>12969</v>
      </c>
      <c r="L69" s="181">
        <f>SUM(L70:L73)</f>
        <v>1053</v>
      </c>
    </row>
    <row r="70" spans="1:12" ht="19.5" customHeight="1">
      <c r="A70" s="69" t="s">
        <v>100</v>
      </c>
      <c r="B70" s="10">
        <v>216224</v>
      </c>
      <c r="C70" s="10">
        <v>137709</v>
      </c>
      <c r="D70" s="10">
        <v>48819</v>
      </c>
      <c r="E70" s="10">
        <v>1200</v>
      </c>
      <c r="F70" s="10">
        <f>B70-C70-D70-E70</f>
        <v>28496</v>
      </c>
      <c r="G70" s="10">
        <v>72</v>
      </c>
      <c r="H70" s="10">
        <f>F70-G70</f>
        <v>28424</v>
      </c>
      <c r="I70" s="10">
        <v>16183</v>
      </c>
      <c r="J70" s="10">
        <v>2297</v>
      </c>
      <c r="K70" s="10">
        <f>H70-I70-J70</f>
        <v>9944</v>
      </c>
      <c r="L70" s="122">
        <v>835</v>
      </c>
    </row>
    <row r="71" spans="1:12" ht="19.5" customHeight="1">
      <c r="A71" s="69" t="s">
        <v>101</v>
      </c>
      <c r="B71" s="10">
        <v>56153</v>
      </c>
      <c r="C71" s="10">
        <v>26988</v>
      </c>
      <c r="D71" s="10">
        <v>12534</v>
      </c>
      <c r="E71" s="10">
        <v>901</v>
      </c>
      <c r="F71" s="10">
        <f>B71-C71-D71-E71</f>
        <v>15730</v>
      </c>
      <c r="G71" s="10">
        <v>38</v>
      </c>
      <c r="H71" s="10">
        <f>F71-G71</f>
        <v>15692</v>
      </c>
      <c r="I71" s="10">
        <v>12106</v>
      </c>
      <c r="J71" s="10">
        <v>708</v>
      </c>
      <c r="K71" s="10">
        <f>H71-I71-J71</f>
        <v>2878</v>
      </c>
      <c r="L71" s="122">
        <v>218</v>
      </c>
    </row>
    <row r="72" spans="1:12" ht="19.5" customHeight="1">
      <c r="A72" s="69" t="s">
        <v>102</v>
      </c>
      <c r="B72" s="10">
        <v>7244</v>
      </c>
      <c r="C72" s="10">
        <v>1129</v>
      </c>
      <c r="D72" s="10">
        <v>127</v>
      </c>
      <c r="E72" s="10">
        <v>178</v>
      </c>
      <c r="F72" s="10">
        <f>B72-C72-D72-E72</f>
        <v>5810</v>
      </c>
      <c r="G72" s="10">
        <v>6</v>
      </c>
      <c r="H72" s="10">
        <f>F72-G72</f>
        <v>5804</v>
      </c>
      <c r="I72" s="10">
        <v>5767</v>
      </c>
      <c r="J72" s="10">
        <v>54</v>
      </c>
      <c r="K72" s="10">
        <f>H72-I72-J72</f>
        <v>-17</v>
      </c>
      <c r="L72" s="122">
        <v>0</v>
      </c>
    </row>
    <row r="73" spans="1:12" ht="19.5" customHeight="1">
      <c r="A73" s="69" t="s">
        <v>103</v>
      </c>
      <c r="B73" s="10">
        <v>583</v>
      </c>
      <c r="C73" s="10">
        <v>31</v>
      </c>
      <c r="D73" s="10">
        <v>192</v>
      </c>
      <c r="E73" s="10">
        <v>0</v>
      </c>
      <c r="F73" s="10">
        <f>B73-C73-D73-E73</f>
        <v>360</v>
      </c>
      <c r="G73" s="10">
        <v>2</v>
      </c>
      <c r="H73" s="10">
        <f>F73-G73</f>
        <v>358</v>
      </c>
      <c r="I73" s="10">
        <v>192</v>
      </c>
      <c r="J73" s="10">
        <v>2</v>
      </c>
      <c r="K73" s="10">
        <f>H73-I73-J73</f>
        <v>164</v>
      </c>
      <c r="L73" s="122">
        <v>0</v>
      </c>
    </row>
    <row r="74" spans="1:12" ht="19.5" customHeight="1">
      <c r="A74" s="71" t="s">
        <v>1</v>
      </c>
      <c r="B74" s="95">
        <f t="shared" ref="B74:H74" si="26">B75</f>
        <v>360857</v>
      </c>
      <c r="C74" s="95">
        <f t="shared" si="26"/>
        <v>100974</v>
      </c>
      <c r="D74" s="95">
        <f t="shared" si="26"/>
        <v>35296</v>
      </c>
      <c r="E74" s="95">
        <f t="shared" si="26"/>
        <v>11549</v>
      </c>
      <c r="F74" s="95">
        <f t="shared" si="26"/>
        <v>213038</v>
      </c>
      <c r="G74" s="95">
        <f t="shared" si="26"/>
        <v>2365</v>
      </c>
      <c r="H74" s="95">
        <f t="shared" si="26"/>
        <v>210673</v>
      </c>
      <c r="I74" s="95">
        <f>I75</f>
        <v>83443</v>
      </c>
      <c r="J74" s="95">
        <f>J75</f>
        <v>23455</v>
      </c>
      <c r="K74" s="95">
        <f>K75</f>
        <v>103775</v>
      </c>
      <c r="L74" s="121">
        <f>L75</f>
        <v>25401</v>
      </c>
    </row>
    <row r="75" spans="1:12" ht="19.5" customHeight="1">
      <c r="A75" s="165" t="s">
        <v>104</v>
      </c>
      <c r="B75" s="174">
        <f t="shared" ref="B75" si="27">SUM(B76:B79)</f>
        <v>360857</v>
      </c>
      <c r="C75" s="174">
        <f t="shared" ref="C75:H75" si="28">SUM(C76:C79)</f>
        <v>100974</v>
      </c>
      <c r="D75" s="174">
        <f t="shared" si="28"/>
        <v>35296</v>
      </c>
      <c r="E75" s="174">
        <f t="shared" si="28"/>
        <v>11549</v>
      </c>
      <c r="F75" s="174">
        <f t="shared" si="28"/>
        <v>213038</v>
      </c>
      <c r="G75" s="174">
        <f t="shared" si="28"/>
        <v>2365</v>
      </c>
      <c r="H75" s="174">
        <f t="shared" si="28"/>
        <v>210673</v>
      </c>
      <c r="I75" s="174">
        <f>SUM(I76:I79)</f>
        <v>83443</v>
      </c>
      <c r="J75" s="174">
        <f>SUM(J76:J79)</f>
        <v>23455</v>
      </c>
      <c r="K75" s="174">
        <f>SUM(K76:K79)</f>
        <v>103775</v>
      </c>
      <c r="L75" s="181">
        <f>SUM(L76:L79)</f>
        <v>25401</v>
      </c>
    </row>
    <row r="76" spans="1:12" ht="19.5" customHeight="1">
      <c r="A76" s="69" t="s">
        <v>106</v>
      </c>
      <c r="B76" s="10">
        <v>23239</v>
      </c>
      <c r="C76" s="10">
        <v>8793</v>
      </c>
      <c r="D76" s="10">
        <v>2875</v>
      </c>
      <c r="E76" s="10">
        <v>1304</v>
      </c>
      <c r="F76" s="10">
        <f>B76-C76-D76-E76</f>
        <v>10267</v>
      </c>
      <c r="G76" s="10">
        <v>205</v>
      </c>
      <c r="H76" s="10">
        <f>F76-G76</f>
        <v>10062</v>
      </c>
      <c r="I76" s="10">
        <v>4434</v>
      </c>
      <c r="J76" s="10">
        <v>1907</v>
      </c>
      <c r="K76" s="10">
        <f>H76-I76-J76</f>
        <v>3721</v>
      </c>
      <c r="L76" s="122">
        <v>166</v>
      </c>
    </row>
    <row r="77" spans="1:12" ht="19.5" customHeight="1">
      <c r="A77" s="69" t="s">
        <v>107</v>
      </c>
      <c r="B77" s="10">
        <v>147175</v>
      </c>
      <c r="C77" s="10">
        <v>29207</v>
      </c>
      <c r="D77" s="10">
        <v>9496</v>
      </c>
      <c r="E77" s="10">
        <v>3666</v>
      </c>
      <c r="F77" s="10">
        <f>B77-C77-D77-E77</f>
        <v>104806</v>
      </c>
      <c r="G77" s="10">
        <v>1196</v>
      </c>
      <c r="H77" s="10">
        <f>F77-G77</f>
        <v>103610</v>
      </c>
      <c r="I77" s="10">
        <v>19686</v>
      </c>
      <c r="J77" s="10">
        <v>15482</v>
      </c>
      <c r="K77" s="10">
        <f>H77-I77-J77</f>
        <v>68442</v>
      </c>
      <c r="L77" s="122">
        <v>18651</v>
      </c>
    </row>
    <row r="78" spans="1:12" ht="19.5" customHeight="1">
      <c r="A78" s="69" t="s">
        <v>108</v>
      </c>
      <c r="B78" s="10">
        <v>119731</v>
      </c>
      <c r="C78" s="10">
        <v>31794</v>
      </c>
      <c r="D78" s="10">
        <v>16101</v>
      </c>
      <c r="E78" s="10">
        <v>3553</v>
      </c>
      <c r="F78" s="10">
        <f>B78-C78-D78-E78</f>
        <v>68283</v>
      </c>
      <c r="G78" s="10">
        <v>619</v>
      </c>
      <c r="H78" s="10">
        <f>F78-G78</f>
        <v>67664</v>
      </c>
      <c r="I78" s="10">
        <v>42153</v>
      </c>
      <c r="J78" s="10">
        <v>2319</v>
      </c>
      <c r="K78" s="10">
        <f>H78-I78-J78</f>
        <v>23192</v>
      </c>
      <c r="L78" s="122">
        <v>509</v>
      </c>
    </row>
    <row r="79" spans="1:12" ht="19.5" customHeight="1">
      <c r="A79" s="69" t="s">
        <v>109</v>
      </c>
      <c r="B79" s="10">
        <v>70712</v>
      </c>
      <c r="C79" s="10">
        <v>31180</v>
      </c>
      <c r="D79" s="10">
        <v>6824</v>
      </c>
      <c r="E79" s="10">
        <v>3026</v>
      </c>
      <c r="F79" s="10">
        <f>B79-C79-D79-E79</f>
        <v>29682</v>
      </c>
      <c r="G79" s="10">
        <v>345</v>
      </c>
      <c r="H79" s="10">
        <f>F79-G79</f>
        <v>29337</v>
      </c>
      <c r="I79" s="10">
        <v>17170</v>
      </c>
      <c r="J79" s="10">
        <v>3747</v>
      </c>
      <c r="K79" s="10">
        <f>H79-I79-J79</f>
        <v>8420</v>
      </c>
      <c r="L79" s="122">
        <v>6075</v>
      </c>
    </row>
    <row r="80" spans="1:12" ht="19.5" customHeight="1">
      <c r="A80" s="71" t="s">
        <v>5</v>
      </c>
      <c r="B80" s="95">
        <f t="shared" ref="B80:H80" si="29">B81+B84+B88+B92+B96+B101</f>
        <v>3842487</v>
      </c>
      <c r="C80" s="95">
        <f t="shared" si="29"/>
        <v>1396463</v>
      </c>
      <c r="D80" s="95">
        <f t="shared" si="29"/>
        <v>462883</v>
      </c>
      <c r="E80" s="95">
        <f t="shared" si="29"/>
        <v>88510</v>
      </c>
      <c r="F80" s="95">
        <f t="shared" si="29"/>
        <v>1894631</v>
      </c>
      <c r="G80" s="95">
        <f t="shared" si="29"/>
        <v>30761</v>
      </c>
      <c r="H80" s="95">
        <f t="shared" si="29"/>
        <v>1863870</v>
      </c>
      <c r="I80" s="95">
        <f>I81+I84+I88+I92+I96+I101</f>
        <v>1286128</v>
      </c>
      <c r="J80" s="95">
        <f>J81+J84+J88+J92+J96+J101</f>
        <v>83382</v>
      </c>
      <c r="K80" s="95">
        <f>K81+K84+K88+K92+K96+K101</f>
        <v>494360</v>
      </c>
      <c r="L80" s="121">
        <f>L81+L84+L88+L92+L96+L101</f>
        <v>42900</v>
      </c>
    </row>
    <row r="81" spans="1:12" ht="19.5" customHeight="1">
      <c r="A81" s="165" t="s">
        <v>110</v>
      </c>
      <c r="B81" s="174">
        <f t="shared" ref="B81:H81" si="30">SUM(B82:B83)</f>
        <v>1095446</v>
      </c>
      <c r="C81" s="174">
        <f t="shared" si="30"/>
        <v>132632</v>
      </c>
      <c r="D81" s="174">
        <f t="shared" si="30"/>
        <v>106014</v>
      </c>
      <c r="E81" s="174">
        <f t="shared" si="30"/>
        <v>36077</v>
      </c>
      <c r="F81" s="174">
        <f t="shared" si="30"/>
        <v>820723</v>
      </c>
      <c r="G81" s="174">
        <f t="shared" si="30"/>
        <v>22942</v>
      </c>
      <c r="H81" s="174">
        <f t="shared" si="30"/>
        <v>797781</v>
      </c>
      <c r="I81" s="174">
        <f>SUM(I82:I83)</f>
        <v>517556</v>
      </c>
      <c r="J81" s="174">
        <f>SUM(J82:J83)</f>
        <v>18436</v>
      </c>
      <c r="K81" s="174">
        <f>SUM(K82:K83)</f>
        <v>261789</v>
      </c>
      <c r="L81" s="181">
        <f>SUM(L82:L83)</f>
        <v>5410</v>
      </c>
    </row>
    <row r="82" spans="1:12" ht="19.5" customHeight="1">
      <c r="A82" s="69" t="s">
        <v>111</v>
      </c>
      <c r="B82" s="10">
        <v>436680</v>
      </c>
      <c r="C82" s="10">
        <v>58191</v>
      </c>
      <c r="D82" s="10">
        <v>41416</v>
      </c>
      <c r="E82" s="10">
        <v>15238</v>
      </c>
      <c r="F82" s="10">
        <f>B82-C82-D82-E82</f>
        <v>321835</v>
      </c>
      <c r="G82" s="10">
        <v>18636</v>
      </c>
      <c r="H82" s="10">
        <f>F82-G82</f>
        <v>303199</v>
      </c>
      <c r="I82" s="10">
        <v>170850</v>
      </c>
      <c r="J82" s="10">
        <v>7059</v>
      </c>
      <c r="K82" s="10">
        <f>H82-I82-J82</f>
        <v>125290</v>
      </c>
      <c r="L82" s="122">
        <v>1962</v>
      </c>
    </row>
    <row r="83" spans="1:12" ht="19.5" customHeight="1">
      <c r="A83" s="69" t="s">
        <v>112</v>
      </c>
      <c r="B83" s="10">
        <v>658766</v>
      </c>
      <c r="C83" s="10">
        <v>74441</v>
      </c>
      <c r="D83" s="10">
        <v>64598</v>
      </c>
      <c r="E83" s="10">
        <v>20839</v>
      </c>
      <c r="F83" s="10">
        <f>B83-C83-D83-E83</f>
        <v>498888</v>
      </c>
      <c r="G83" s="10">
        <v>4306</v>
      </c>
      <c r="H83" s="10">
        <f>F83-G83</f>
        <v>494582</v>
      </c>
      <c r="I83" s="10">
        <v>346706</v>
      </c>
      <c r="J83" s="10">
        <v>11377</v>
      </c>
      <c r="K83" s="10">
        <f>H83-I83-J83</f>
        <v>136499</v>
      </c>
      <c r="L83" s="122">
        <v>3448</v>
      </c>
    </row>
    <row r="84" spans="1:12" ht="19.5" customHeight="1">
      <c r="A84" s="165" t="s">
        <v>113</v>
      </c>
      <c r="B84" s="174">
        <f t="shared" ref="B84:H84" si="31">SUM(B85:B87)</f>
        <v>1102202</v>
      </c>
      <c r="C84" s="174">
        <f t="shared" si="31"/>
        <v>343120</v>
      </c>
      <c r="D84" s="174">
        <f t="shared" si="31"/>
        <v>206797</v>
      </c>
      <c r="E84" s="174">
        <f t="shared" si="31"/>
        <v>27189</v>
      </c>
      <c r="F84" s="174">
        <f t="shared" si="31"/>
        <v>525096</v>
      </c>
      <c r="G84" s="174">
        <f t="shared" si="31"/>
        <v>4672</v>
      </c>
      <c r="H84" s="174">
        <f t="shared" si="31"/>
        <v>520424</v>
      </c>
      <c r="I84" s="174">
        <f>SUM(I85:I87)</f>
        <v>453189</v>
      </c>
      <c r="J84" s="174">
        <f>SUM(J85:J87)</f>
        <v>16196</v>
      </c>
      <c r="K84" s="174">
        <f>SUM(K85:K87)</f>
        <v>51039</v>
      </c>
      <c r="L84" s="181">
        <f>SUM(L85:L87)</f>
        <v>33301</v>
      </c>
    </row>
    <row r="85" spans="1:12" ht="19.5" customHeight="1">
      <c r="A85" s="69" t="s">
        <v>114</v>
      </c>
      <c r="B85" s="10">
        <v>320300</v>
      </c>
      <c r="C85" s="10">
        <v>86999</v>
      </c>
      <c r="D85" s="10">
        <v>93577</v>
      </c>
      <c r="E85" s="10">
        <v>6568</v>
      </c>
      <c r="F85" s="10">
        <f>B85-C85-D85-E85</f>
        <v>133156</v>
      </c>
      <c r="G85" s="10">
        <v>551</v>
      </c>
      <c r="H85" s="10">
        <f>F85-G85</f>
        <v>132605</v>
      </c>
      <c r="I85" s="10">
        <v>131268</v>
      </c>
      <c r="J85" s="10">
        <v>3531</v>
      </c>
      <c r="K85" s="10">
        <f>H85-I85-J85</f>
        <v>-2194</v>
      </c>
      <c r="L85" s="122">
        <v>24951</v>
      </c>
    </row>
    <row r="86" spans="1:12" ht="19.5" customHeight="1">
      <c r="A86" s="69" t="s">
        <v>115</v>
      </c>
      <c r="B86" s="10">
        <v>14119</v>
      </c>
      <c r="C86" s="10">
        <v>4990</v>
      </c>
      <c r="D86" s="10">
        <v>2339</v>
      </c>
      <c r="E86" s="10">
        <v>162</v>
      </c>
      <c r="F86" s="10">
        <f>B86-C86-D86-E86</f>
        <v>6628</v>
      </c>
      <c r="G86" s="10">
        <v>34</v>
      </c>
      <c r="H86" s="10">
        <f>F86-G86</f>
        <v>6594</v>
      </c>
      <c r="I86" s="10">
        <v>4546</v>
      </c>
      <c r="J86" s="10">
        <v>188</v>
      </c>
      <c r="K86" s="10">
        <f>H86-I86-J86</f>
        <v>1860</v>
      </c>
      <c r="L86" s="122">
        <v>26</v>
      </c>
    </row>
    <row r="87" spans="1:12" ht="19.5" customHeight="1">
      <c r="A87" s="69" t="s">
        <v>116</v>
      </c>
      <c r="B87" s="10">
        <v>767783</v>
      </c>
      <c r="C87" s="10">
        <v>251131</v>
      </c>
      <c r="D87" s="10">
        <v>110881</v>
      </c>
      <c r="E87" s="10">
        <v>20459</v>
      </c>
      <c r="F87" s="10">
        <f>B87-C87-D87-E87</f>
        <v>385312</v>
      </c>
      <c r="G87" s="10">
        <v>4087</v>
      </c>
      <c r="H87" s="10">
        <f>F87-G87</f>
        <v>381225</v>
      </c>
      <c r="I87" s="10">
        <v>317375</v>
      </c>
      <c r="J87" s="10">
        <v>12477</v>
      </c>
      <c r="K87" s="10">
        <f>H87-I87-J87</f>
        <v>51373</v>
      </c>
      <c r="L87" s="122">
        <v>8324</v>
      </c>
    </row>
    <row r="88" spans="1:12" ht="19.5" customHeight="1">
      <c r="A88" s="165" t="s">
        <v>117</v>
      </c>
      <c r="B88" s="174">
        <f t="shared" ref="B88:H88" si="32">SUM(B89:B91)</f>
        <v>224861</v>
      </c>
      <c r="C88" s="174">
        <f t="shared" si="32"/>
        <v>47115</v>
      </c>
      <c r="D88" s="174">
        <f t="shared" si="32"/>
        <v>18561</v>
      </c>
      <c r="E88" s="174">
        <f t="shared" si="32"/>
        <v>5390</v>
      </c>
      <c r="F88" s="174">
        <f t="shared" si="32"/>
        <v>153795</v>
      </c>
      <c r="G88" s="174">
        <f t="shared" si="32"/>
        <v>1633</v>
      </c>
      <c r="H88" s="174">
        <f t="shared" si="32"/>
        <v>152162</v>
      </c>
      <c r="I88" s="174">
        <f>SUM(I89:I91)</f>
        <v>107513</v>
      </c>
      <c r="J88" s="174">
        <f>SUM(J89:J91)</f>
        <v>8167</v>
      </c>
      <c r="K88" s="174">
        <f>SUM(K89:K91)</f>
        <v>36482</v>
      </c>
      <c r="L88" s="181">
        <f>SUM(L89:L91)</f>
        <v>1299</v>
      </c>
    </row>
    <row r="89" spans="1:12" ht="19.5" customHeight="1">
      <c r="A89" s="69" t="s">
        <v>118</v>
      </c>
      <c r="B89" s="10">
        <v>76420</v>
      </c>
      <c r="C89" s="10">
        <v>16496</v>
      </c>
      <c r="D89" s="10">
        <v>5526</v>
      </c>
      <c r="E89" s="10">
        <v>1927</v>
      </c>
      <c r="F89" s="10">
        <f>B89-C89-D89-E89</f>
        <v>52471</v>
      </c>
      <c r="G89" s="10">
        <v>341</v>
      </c>
      <c r="H89" s="10">
        <f>F89-G89</f>
        <v>52130</v>
      </c>
      <c r="I89" s="10">
        <v>37788</v>
      </c>
      <c r="J89" s="10">
        <v>2478</v>
      </c>
      <c r="K89" s="10">
        <f>H89-I89-J89</f>
        <v>11864</v>
      </c>
      <c r="L89" s="122">
        <v>212</v>
      </c>
    </row>
    <row r="90" spans="1:12" ht="19.5" customHeight="1">
      <c r="A90" s="69" t="s">
        <v>119</v>
      </c>
      <c r="B90" s="10">
        <v>104173</v>
      </c>
      <c r="C90" s="10">
        <v>16888</v>
      </c>
      <c r="D90" s="10">
        <v>9468</v>
      </c>
      <c r="E90" s="10">
        <v>2218</v>
      </c>
      <c r="F90" s="10">
        <f>B90-C90-D90-E90</f>
        <v>75599</v>
      </c>
      <c r="G90" s="10">
        <v>691</v>
      </c>
      <c r="H90" s="10">
        <f>F90-G90</f>
        <v>74908</v>
      </c>
      <c r="I90" s="10">
        <v>52565</v>
      </c>
      <c r="J90" s="10">
        <v>2852</v>
      </c>
      <c r="K90" s="10">
        <f>H90-I90-J90</f>
        <v>19491</v>
      </c>
      <c r="L90" s="122">
        <v>847</v>
      </c>
    </row>
    <row r="91" spans="1:12" ht="19.5" customHeight="1">
      <c r="A91" s="69" t="s">
        <v>120</v>
      </c>
      <c r="B91" s="10">
        <v>44268</v>
      </c>
      <c r="C91" s="10">
        <v>13731</v>
      </c>
      <c r="D91" s="10">
        <v>3567</v>
      </c>
      <c r="E91" s="10">
        <v>1245</v>
      </c>
      <c r="F91" s="10">
        <f>B91-C91-D91-E91</f>
        <v>25725</v>
      </c>
      <c r="G91" s="10">
        <v>601</v>
      </c>
      <c r="H91" s="10">
        <f>F91-G91</f>
        <v>25124</v>
      </c>
      <c r="I91" s="10">
        <v>17160</v>
      </c>
      <c r="J91" s="10">
        <v>2837</v>
      </c>
      <c r="K91" s="10">
        <f>H91-I91-J91</f>
        <v>5127</v>
      </c>
      <c r="L91" s="122">
        <v>240</v>
      </c>
    </row>
    <row r="92" spans="1:12" ht="19.5" customHeight="1">
      <c r="A92" s="165" t="s">
        <v>121</v>
      </c>
      <c r="B92" s="174">
        <f t="shared" ref="B92:H92" si="33">SUM(B93:B95)</f>
        <v>1246563</v>
      </c>
      <c r="C92" s="174">
        <f t="shared" si="33"/>
        <v>811229</v>
      </c>
      <c r="D92" s="174">
        <f t="shared" si="33"/>
        <v>110528</v>
      </c>
      <c r="E92" s="174">
        <f t="shared" si="33"/>
        <v>14458</v>
      </c>
      <c r="F92" s="174">
        <f t="shared" si="33"/>
        <v>310348</v>
      </c>
      <c r="G92" s="174">
        <f t="shared" si="33"/>
        <v>601</v>
      </c>
      <c r="H92" s="174">
        <f t="shared" si="33"/>
        <v>309747</v>
      </c>
      <c r="I92" s="174">
        <f>SUM(I93:I95)</f>
        <v>144180</v>
      </c>
      <c r="J92" s="174">
        <f>SUM(J93:J95)</f>
        <v>36641</v>
      </c>
      <c r="K92" s="174">
        <f>SUM(K93:K95)</f>
        <v>128926</v>
      </c>
      <c r="L92" s="181">
        <f>SUM(L93:L95)</f>
        <v>1994</v>
      </c>
    </row>
    <row r="93" spans="1:12" ht="19.5" customHeight="1">
      <c r="A93" s="69" t="s">
        <v>122</v>
      </c>
      <c r="B93" s="10">
        <v>1211546</v>
      </c>
      <c r="C93" s="10">
        <v>797933</v>
      </c>
      <c r="D93" s="10">
        <v>102958</v>
      </c>
      <c r="E93" s="10">
        <v>12535</v>
      </c>
      <c r="F93" s="10">
        <f>B93-C93-D93-E93</f>
        <v>298120</v>
      </c>
      <c r="G93" s="10">
        <v>527</v>
      </c>
      <c r="H93" s="10">
        <f>F93-G93</f>
        <v>297593</v>
      </c>
      <c r="I93" s="10">
        <v>129287</v>
      </c>
      <c r="J93" s="10">
        <v>35741</v>
      </c>
      <c r="K93" s="10">
        <f>H93-I93-J93</f>
        <v>132565</v>
      </c>
      <c r="L93" s="122">
        <v>1842</v>
      </c>
    </row>
    <row r="94" spans="1:12" ht="19.5" customHeight="1">
      <c r="A94" s="69" t="s">
        <v>123</v>
      </c>
      <c r="B94" s="10">
        <v>1897</v>
      </c>
      <c r="C94" s="10">
        <v>831</v>
      </c>
      <c r="D94" s="10">
        <v>291</v>
      </c>
      <c r="E94" s="10">
        <v>313</v>
      </c>
      <c r="F94" s="10">
        <f>B94-C94-D94-E94</f>
        <v>462</v>
      </c>
      <c r="G94" s="10">
        <v>6</v>
      </c>
      <c r="H94" s="10">
        <f>F94-G94</f>
        <v>456</v>
      </c>
      <c r="I94" s="10">
        <v>430</v>
      </c>
      <c r="J94" s="10">
        <v>24</v>
      </c>
      <c r="K94" s="10">
        <f>H94-I94-J94</f>
        <v>2</v>
      </c>
      <c r="L94" s="122">
        <v>0</v>
      </c>
    </row>
    <row r="95" spans="1:12" ht="19.5" customHeight="1">
      <c r="A95" s="69" t="s">
        <v>124</v>
      </c>
      <c r="B95" s="10">
        <v>33120</v>
      </c>
      <c r="C95" s="10">
        <v>12465</v>
      </c>
      <c r="D95" s="10">
        <v>7279</v>
      </c>
      <c r="E95" s="10">
        <v>1610</v>
      </c>
      <c r="F95" s="10">
        <f>B95-C95-D95-E95</f>
        <v>11766</v>
      </c>
      <c r="G95" s="10">
        <v>68</v>
      </c>
      <c r="H95" s="10">
        <f>F95-G95</f>
        <v>11698</v>
      </c>
      <c r="I95" s="10">
        <v>14463</v>
      </c>
      <c r="J95" s="10">
        <v>876</v>
      </c>
      <c r="K95" s="10">
        <f>H95-I95-J95</f>
        <v>-3641</v>
      </c>
      <c r="L95" s="122">
        <v>152</v>
      </c>
    </row>
    <row r="96" spans="1:12" ht="19.5" customHeight="1">
      <c r="A96" s="165" t="s">
        <v>125</v>
      </c>
      <c r="B96" s="174">
        <f t="shared" ref="B96:K96" si="34">SUM(B97:B100)</f>
        <v>140200</v>
      </c>
      <c r="C96" s="174">
        <f t="shared" si="34"/>
        <v>45303</v>
      </c>
      <c r="D96" s="174">
        <f t="shared" si="34"/>
        <v>19615</v>
      </c>
      <c r="E96" s="174">
        <f t="shared" si="34"/>
        <v>4319</v>
      </c>
      <c r="F96" s="174">
        <f t="shared" si="34"/>
        <v>70963</v>
      </c>
      <c r="G96" s="174">
        <f t="shared" si="34"/>
        <v>802</v>
      </c>
      <c r="H96" s="174">
        <f t="shared" si="34"/>
        <v>70161</v>
      </c>
      <c r="I96" s="174">
        <f t="shared" si="34"/>
        <v>54235</v>
      </c>
      <c r="J96" s="174">
        <f t="shared" si="34"/>
        <v>2788</v>
      </c>
      <c r="K96" s="174">
        <f t="shared" si="34"/>
        <v>13138</v>
      </c>
      <c r="L96" s="181">
        <f>SUM(L97:L100)</f>
        <v>813</v>
      </c>
    </row>
    <row r="97" spans="1:12" ht="19.5" customHeight="1">
      <c r="A97" s="69" t="s">
        <v>126</v>
      </c>
      <c r="B97" s="10">
        <v>35605</v>
      </c>
      <c r="C97" s="10">
        <v>16400</v>
      </c>
      <c r="D97" s="10">
        <v>3396</v>
      </c>
      <c r="E97" s="10">
        <v>1349</v>
      </c>
      <c r="F97" s="10">
        <f>B97-C97-D97-E97</f>
        <v>14460</v>
      </c>
      <c r="G97" s="10">
        <v>192</v>
      </c>
      <c r="H97" s="10">
        <f>F97-G97</f>
        <v>14268</v>
      </c>
      <c r="I97" s="10">
        <v>11697</v>
      </c>
      <c r="J97" s="10">
        <v>753</v>
      </c>
      <c r="K97" s="10">
        <f>H97-I97-J97</f>
        <v>1818</v>
      </c>
      <c r="L97" s="122">
        <v>153</v>
      </c>
    </row>
    <row r="98" spans="1:12" ht="19.5" customHeight="1">
      <c r="A98" s="69" t="s">
        <v>127</v>
      </c>
      <c r="B98" s="10">
        <v>15700</v>
      </c>
      <c r="C98" s="10">
        <v>5332</v>
      </c>
      <c r="D98" s="10">
        <v>3295</v>
      </c>
      <c r="E98" s="10">
        <v>779</v>
      </c>
      <c r="F98" s="10">
        <f>B98-C98-D98-E98</f>
        <v>6294</v>
      </c>
      <c r="G98" s="10">
        <v>170</v>
      </c>
      <c r="H98" s="10">
        <f>F98-G98</f>
        <v>6124</v>
      </c>
      <c r="I98" s="10">
        <v>6766</v>
      </c>
      <c r="J98" s="10">
        <v>876</v>
      </c>
      <c r="K98" s="10">
        <f>H98-I98-J98</f>
        <v>-1518</v>
      </c>
      <c r="L98" s="122">
        <v>75</v>
      </c>
    </row>
    <row r="99" spans="1:12" ht="19.5" customHeight="1">
      <c r="A99" s="69" t="s">
        <v>128</v>
      </c>
      <c r="B99" s="10">
        <v>11035</v>
      </c>
      <c r="C99" s="10">
        <v>2625</v>
      </c>
      <c r="D99" s="10">
        <v>1233</v>
      </c>
      <c r="E99" s="10">
        <v>363</v>
      </c>
      <c r="F99" s="10">
        <f>B99-C99-D99-E99</f>
        <v>6814</v>
      </c>
      <c r="G99" s="10">
        <v>102</v>
      </c>
      <c r="H99" s="10">
        <f>F99-G99</f>
        <v>6712</v>
      </c>
      <c r="I99" s="10">
        <v>4181</v>
      </c>
      <c r="J99" s="10">
        <v>179</v>
      </c>
      <c r="K99" s="10">
        <f>H99-I99-J99</f>
        <v>2352</v>
      </c>
      <c r="L99" s="122">
        <v>8</v>
      </c>
    </row>
    <row r="100" spans="1:12" ht="19.5" customHeight="1">
      <c r="A100" s="69" t="s">
        <v>129</v>
      </c>
      <c r="B100" s="10">
        <v>77860</v>
      </c>
      <c r="C100" s="10">
        <v>20946</v>
      </c>
      <c r="D100" s="10">
        <v>11691</v>
      </c>
      <c r="E100" s="10">
        <v>1828</v>
      </c>
      <c r="F100" s="10">
        <f>B100-C100-D100-E100</f>
        <v>43395</v>
      </c>
      <c r="G100" s="10">
        <v>338</v>
      </c>
      <c r="H100" s="10">
        <f>F100-G100</f>
        <v>43057</v>
      </c>
      <c r="I100" s="10">
        <v>31591</v>
      </c>
      <c r="J100" s="10">
        <v>980</v>
      </c>
      <c r="K100" s="10">
        <f>H100-I100-J100</f>
        <v>10486</v>
      </c>
      <c r="L100" s="122">
        <v>577</v>
      </c>
    </row>
    <row r="101" spans="1:12" ht="19.5" customHeight="1">
      <c r="A101" s="165" t="s">
        <v>130</v>
      </c>
      <c r="B101" s="174">
        <f t="shared" ref="B101:H101" si="35">B102</f>
        <v>33215</v>
      </c>
      <c r="C101" s="174">
        <f t="shared" si="35"/>
        <v>17064</v>
      </c>
      <c r="D101" s="174">
        <f t="shared" si="35"/>
        <v>1368</v>
      </c>
      <c r="E101" s="174">
        <f t="shared" si="35"/>
        <v>1077</v>
      </c>
      <c r="F101" s="174">
        <f t="shared" si="35"/>
        <v>13706</v>
      </c>
      <c r="G101" s="174">
        <f t="shared" si="35"/>
        <v>111</v>
      </c>
      <c r="H101" s="174">
        <f t="shared" si="35"/>
        <v>13595</v>
      </c>
      <c r="I101" s="174">
        <f>I102</f>
        <v>9455</v>
      </c>
      <c r="J101" s="174">
        <f>J102</f>
        <v>1154</v>
      </c>
      <c r="K101" s="174">
        <f>K102</f>
        <v>2986</v>
      </c>
      <c r="L101" s="181">
        <f>L102</f>
        <v>83</v>
      </c>
    </row>
    <row r="102" spans="1:12" ht="19.5" customHeight="1">
      <c r="A102" s="69" t="s">
        <v>131</v>
      </c>
      <c r="B102" s="10">
        <v>33215</v>
      </c>
      <c r="C102" s="10">
        <v>17064</v>
      </c>
      <c r="D102" s="10">
        <v>1368</v>
      </c>
      <c r="E102" s="10">
        <v>1077</v>
      </c>
      <c r="F102" s="10">
        <f>B102-C102-D102-E102</f>
        <v>13706</v>
      </c>
      <c r="G102" s="10">
        <v>111</v>
      </c>
      <c r="H102" s="10">
        <f>F102-G102</f>
        <v>13595</v>
      </c>
      <c r="I102" s="10">
        <v>9455</v>
      </c>
      <c r="J102" s="10">
        <v>1154</v>
      </c>
      <c r="K102" s="10">
        <f>H102-I102-J102</f>
        <v>2986</v>
      </c>
      <c r="L102" s="122">
        <v>83</v>
      </c>
    </row>
    <row r="103" spans="1:12" ht="19.5" customHeight="1">
      <c r="A103" s="71" t="s">
        <v>6</v>
      </c>
      <c r="B103" s="95">
        <f t="shared" ref="B103:L103" si="36">B104+B113+B117+B121+B125+B131</f>
        <v>1294162</v>
      </c>
      <c r="C103" s="95">
        <f t="shared" si="36"/>
        <v>405187</v>
      </c>
      <c r="D103" s="95">
        <f t="shared" si="36"/>
        <v>133742</v>
      </c>
      <c r="E103" s="95">
        <f t="shared" si="36"/>
        <v>35815</v>
      </c>
      <c r="F103" s="95">
        <f t="shared" si="36"/>
        <v>719418</v>
      </c>
      <c r="G103" s="95">
        <f t="shared" si="36"/>
        <v>5530</v>
      </c>
      <c r="H103" s="95">
        <f t="shared" si="36"/>
        <v>713888</v>
      </c>
      <c r="I103" s="95">
        <f t="shared" si="36"/>
        <v>472578</v>
      </c>
      <c r="J103" s="95">
        <f t="shared" si="36"/>
        <v>65002</v>
      </c>
      <c r="K103" s="95">
        <f t="shared" si="36"/>
        <v>176308</v>
      </c>
      <c r="L103" s="121">
        <f t="shared" si="36"/>
        <v>8244</v>
      </c>
    </row>
    <row r="104" spans="1:12" ht="19.5" customHeight="1">
      <c r="A104" s="165" t="s">
        <v>132</v>
      </c>
      <c r="B104" s="174">
        <f t="shared" ref="B104:L104" si="37">SUM(B105:B112)</f>
        <v>281204</v>
      </c>
      <c r="C104" s="174">
        <f t="shared" si="37"/>
        <v>101075</v>
      </c>
      <c r="D104" s="174">
        <f t="shared" si="37"/>
        <v>37748</v>
      </c>
      <c r="E104" s="174">
        <f t="shared" si="37"/>
        <v>14084</v>
      </c>
      <c r="F104" s="174">
        <f t="shared" si="37"/>
        <v>128297</v>
      </c>
      <c r="G104" s="174">
        <f t="shared" si="37"/>
        <v>2802</v>
      </c>
      <c r="H104" s="174">
        <f t="shared" si="37"/>
        <v>125495</v>
      </c>
      <c r="I104" s="174">
        <f t="shared" si="37"/>
        <v>43508</v>
      </c>
      <c r="J104" s="174">
        <f t="shared" si="37"/>
        <v>45556</v>
      </c>
      <c r="K104" s="174">
        <f t="shared" si="37"/>
        <v>36431</v>
      </c>
      <c r="L104" s="181">
        <f t="shared" si="37"/>
        <v>3579</v>
      </c>
    </row>
    <row r="105" spans="1:12" ht="19.5" customHeight="1">
      <c r="A105" s="69" t="s">
        <v>800</v>
      </c>
      <c r="B105" s="10">
        <v>126864</v>
      </c>
      <c r="C105" s="10">
        <v>31017</v>
      </c>
      <c r="D105" s="10">
        <v>13380</v>
      </c>
      <c r="E105" s="10">
        <v>9321</v>
      </c>
      <c r="F105" s="10">
        <f t="shared" ref="F105:F112" si="38">B105-C105-D105-E105</f>
        <v>73146</v>
      </c>
      <c r="G105" s="10">
        <v>2278</v>
      </c>
      <c r="H105" s="10">
        <f t="shared" ref="H105" si="39">F105-G105</f>
        <v>70868</v>
      </c>
      <c r="I105" s="10">
        <v>21427</v>
      </c>
      <c r="J105" s="10">
        <v>26621</v>
      </c>
      <c r="K105" s="10">
        <f t="shared" ref="K105:K112" si="40">H105-I105-J105</f>
        <v>22820</v>
      </c>
      <c r="L105" s="122">
        <v>2696</v>
      </c>
    </row>
    <row r="106" spans="1:12" ht="19.5" customHeight="1">
      <c r="A106" s="69" t="s">
        <v>135</v>
      </c>
      <c r="B106" s="10">
        <v>8425</v>
      </c>
      <c r="C106" s="10">
        <v>4261</v>
      </c>
      <c r="D106" s="10">
        <v>1282</v>
      </c>
      <c r="E106" s="10">
        <v>441</v>
      </c>
      <c r="F106" s="10">
        <f t="shared" si="38"/>
        <v>2441</v>
      </c>
      <c r="G106" s="10">
        <v>95</v>
      </c>
      <c r="H106" s="10">
        <f t="shared" ref="H106:H112" si="41">F106-G106</f>
        <v>2346</v>
      </c>
      <c r="I106" s="10">
        <v>1890</v>
      </c>
      <c r="J106" s="10">
        <v>2926</v>
      </c>
      <c r="K106" s="10">
        <f t="shared" si="40"/>
        <v>-2470</v>
      </c>
      <c r="L106" s="122">
        <v>150</v>
      </c>
    </row>
    <row r="107" spans="1:12" ht="19.5" customHeight="1">
      <c r="A107" s="69" t="s">
        <v>136</v>
      </c>
      <c r="B107" s="10">
        <v>67</v>
      </c>
      <c r="C107" s="10">
        <v>5</v>
      </c>
      <c r="D107" s="10">
        <v>2</v>
      </c>
      <c r="E107" s="10">
        <v>20</v>
      </c>
      <c r="F107" s="10">
        <f t="shared" si="38"/>
        <v>40</v>
      </c>
      <c r="G107" s="10">
        <v>0</v>
      </c>
      <c r="H107" s="10">
        <f t="shared" si="41"/>
        <v>40</v>
      </c>
      <c r="I107" s="10">
        <v>40</v>
      </c>
      <c r="J107" s="10">
        <v>0</v>
      </c>
      <c r="K107" s="10">
        <f t="shared" si="40"/>
        <v>0</v>
      </c>
      <c r="L107" s="122">
        <v>0</v>
      </c>
    </row>
    <row r="108" spans="1:12" ht="19.5" customHeight="1">
      <c r="A108" s="69" t="s">
        <v>137</v>
      </c>
      <c r="B108" s="10">
        <v>4905</v>
      </c>
      <c r="C108" s="10">
        <v>1620</v>
      </c>
      <c r="D108" s="10">
        <v>265</v>
      </c>
      <c r="E108" s="10">
        <v>122</v>
      </c>
      <c r="F108" s="10">
        <f t="shared" si="38"/>
        <v>2898</v>
      </c>
      <c r="G108" s="10">
        <v>36</v>
      </c>
      <c r="H108" s="10">
        <f t="shared" si="41"/>
        <v>2862</v>
      </c>
      <c r="I108" s="10">
        <v>1500</v>
      </c>
      <c r="J108" s="10">
        <v>380</v>
      </c>
      <c r="K108" s="10">
        <f t="shared" si="40"/>
        <v>982</v>
      </c>
      <c r="L108" s="122">
        <v>2</v>
      </c>
    </row>
    <row r="109" spans="1:12" ht="19.5" customHeight="1">
      <c r="A109" s="69" t="s">
        <v>139</v>
      </c>
      <c r="B109" s="10">
        <v>25473</v>
      </c>
      <c r="C109" s="10">
        <v>6256</v>
      </c>
      <c r="D109" s="10">
        <v>1294</v>
      </c>
      <c r="E109" s="10">
        <v>2122</v>
      </c>
      <c r="F109" s="10">
        <f t="shared" si="38"/>
        <v>15801</v>
      </c>
      <c r="G109" s="10">
        <v>134</v>
      </c>
      <c r="H109" s="10">
        <f t="shared" si="41"/>
        <v>15667</v>
      </c>
      <c r="I109" s="10">
        <v>6698</v>
      </c>
      <c r="J109" s="10">
        <v>4430</v>
      </c>
      <c r="K109" s="10">
        <f t="shared" si="40"/>
        <v>4539</v>
      </c>
      <c r="L109" s="122">
        <v>382</v>
      </c>
    </row>
    <row r="110" spans="1:12" ht="19.5" customHeight="1">
      <c r="A110" s="69" t="s">
        <v>142</v>
      </c>
      <c r="B110" s="10">
        <v>36075</v>
      </c>
      <c r="C110" s="10">
        <v>29009</v>
      </c>
      <c r="D110" s="10">
        <v>3013</v>
      </c>
      <c r="E110" s="10">
        <v>33</v>
      </c>
      <c r="F110" s="10">
        <f t="shared" si="38"/>
        <v>4020</v>
      </c>
      <c r="G110" s="10">
        <v>64</v>
      </c>
      <c r="H110" s="10">
        <f t="shared" si="41"/>
        <v>3956</v>
      </c>
      <c r="I110" s="10">
        <v>1143</v>
      </c>
      <c r="J110" s="10">
        <v>3117</v>
      </c>
      <c r="K110" s="10">
        <f t="shared" si="40"/>
        <v>-304</v>
      </c>
      <c r="L110" s="122">
        <v>73</v>
      </c>
    </row>
    <row r="111" spans="1:12" ht="19.5" customHeight="1">
      <c r="A111" s="69" t="s">
        <v>143</v>
      </c>
      <c r="B111" s="10">
        <v>32026</v>
      </c>
      <c r="C111" s="10">
        <v>17752</v>
      </c>
      <c r="D111" s="10">
        <v>1991</v>
      </c>
      <c r="E111" s="10">
        <v>1521</v>
      </c>
      <c r="F111" s="10">
        <f t="shared" si="38"/>
        <v>10762</v>
      </c>
      <c r="G111" s="10">
        <v>142</v>
      </c>
      <c r="H111" s="10">
        <f t="shared" si="41"/>
        <v>10620</v>
      </c>
      <c r="I111" s="10">
        <v>4515</v>
      </c>
      <c r="J111" s="10">
        <v>7013</v>
      </c>
      <c r="K111" s="10">
        <f t="shared" si="40"/>
        <v>-908</v>
      </c>
      <c r="L111" s="122">
        <v>150</v>
      </c>
    </row>
    <row r="112" spans="1:12" ht="19.5" customHeight="1">
      <c r="A112" s="69" t="s">
        <v>144</v>
      </c>
      <c r="B112" s="10">
        <v>47369</v>
      </c>
      <c r="C112" s="10">
        <v>11155</v>
      </c>
      <c r="D112" s="10">
        <v>16521</v>
      </c>
      <c r="E112" s="10">
        <v>504</v>
      </c>
      <c r="F112" s="10">
        <f t="shared" si="38"/>
        <v>19189</v>
      </c>
      <c r="G112" s="10">
        <v>53</v>
      </c>
      <c r="H112" s="10">
        <f t="shared" si="41"/>
        <v>19136</v>
      </c>
      <c r="I112" s="10">
        <v>6295</v>
      </c>
      <c r="J112" s="10">
        <v>1069</v>
      </c>
      <c r="K112" s="10">
        <f t="shared" si="40"/>
        <v>11772</v>
      </c>
      <c r="L112" s="122">
        <v>126</v>
      </c>
    </row>
    <row r="113" spans="1:12" ht="19.5" customHeight="1">
      <c r="A113" s="165" t="s">
        <v>145</v>
      </c>
      <c r="B113" s="174">
        <f t="shared" ref="B113:H113" si="42">SUM(B114:B116)</f>
        <v>210829</v>
      </c>
      <c r="C113" s="174">
        <f t="shared" si="42"/>
        <v>84546</v>
      </c>
      <c r="D113" s="174">
        <f t="shared" si="42"/>
        <v>15237</v>
      </c>
      <c r="E113" s="174">
        <f t="shared" si="42"/>
        <v>2141</v>
      </c>
      <c r="F113" s="174">
        <f t="shared" si="42"/>
        <v>108905</v>
      </c>
      <c r="G113" s="174">
        <f t="shared" si="42"/>
        <v>306</v>
      </c>
      <c r="H113" s="174">
        <f t="shared" si="42"/>
        <v>108599</v>
      </c>
      <c r="I113" s="174">
        <f>SUM(I114:I116)</f>
        <v>69475</v>
      </c>
      <c r="J113" s="174">
        <f>SUM(J114:J116)</f>
        <v>769</v>
      </c>
      <c r="K113" s="174">
        <f>SUM(K114:K116)</f>
        <v>38355</v>
      </c>
      <c r="L113" s="181">
        <f>SUM(L114:L116)</f>
        <v>396</v>
      </c>
    </row>
    <row r="114" spans="1:12" ht="19.5" customHeight="1">
      <c r="A114" s="69" t="s">
        <v>146</v>
      </c>
      <c r="B114" s="10">
        <v>19482</v>
      </c>
      <c r="C114" s="10">
        <v>5459</v>
      </c>
      <c r="D114" s="10">
        <v>1691</v>
      </c>
      <c r="E114" s="10">
        <v>944</v>
      </c>
      <c r="F114" s="10">
        <f>B114-C114-D114-E114</f>
        <v>11388</v>
      </c>
      <c r="G114" s="10">
        <v>204</v>
      </c>
      <c r="H114" s="10">
        <f>F114-G114</f>
        <v>11184</v>
      </c>
      <c r="I114" s="10">
        <v>8311</v>
      </c>
      <c r="J114" s="10">
        <v>278</v>
      </c>
      <c r="K114" s="10">
        <f>H114-I114-J114</f>
        <v>2595</v>
      </c>
      <c r="L114" s="122">
        <v>31</v>
      </c>
    </row>
    <row r="115" spans="1:12" ht="19.5" customHeight="1">
      <c r="A115" s="69" t="s">
        <v>147</v>
      </c>
      <c r="B115" s="10">
        <v>40616</v>
      </c>
      <c r="C115" s="10">
        <v>23822</v>
      </c>
      <c r="D115" s="10">
        <v>1342</v>
      </c>
      <c r="E115" s="10">
        <v>209</v>
      </c>
      <c r="F115" s="10">
        <f>B115-C115-D115-E115</f>
        <v>15243</v>
      </c>
      <c r="G115" s="10">
        <v>15</v>
      </c>
      <c r="H115" s="10">
        <f>F115-G115</f>
        <v>15228</v>
      </c>
      <c r="I115" s="10">
        <v>12861</v>
      </c>
      <c r="J115" s="10">
        <v>29</v>
      </c>
      <c r="K115" s="10">
        <f>H115-I115-J115</f>
        <v>2338</v>
      </c>
      <c r="L115" s="122">
        <v>27</v>
      </c>
    </row>
    <row r="116" spans="1:12" ht="19.5" customHeight="1">
      <c r="A116" s="69" t="s">
        <v>148</v>
      </c>
      <c r="B116" s="10">
        <v>150731</v>
      </c>
      <c r="C116" s="10">
        <v>55265</v>
      </c>
      <c r="D116" s="10">
        <v>12204</v>
      </c>
      <c r="E116" s="10">
        <v>988</v>
      </c>
      <c r="F116" s="10">
        <f>B116-C116-D116-E116</f>
        <v>82274</v>
      </c>
      <c r="G116" s="10">
        <v>87</v>
      </c>
      <c r="H116" s="10">
        <f>F116-G116</f>
        <v>82187</v>
      </c>
      <c r="I116" s="10">
        <v>48303</v>
      </c>
      <c r="J116" s="10">
        <v>462</v>
      </c>
      <c r="K116" s="10">
        <f>H116-I116-J116</f>
        <v>33422</v>
      </c>
      <c r="L116" s="122">
        <v>338</v>
      </c>
    </row>
    <row r="117" spans="1:12" ht="19.5" customHeight="1">
      <c r="A117" s="165" t="s">
        <v>149</v>
      </c>
      <c r="B117" s="174">
        <f t="shared" ref="B117:H117" si="43">SUM(B118:B120)</f>
        <v>136517</v>
      </c>
      <c r="C117" s="174">
        <f t="shared" si="43"/>
        <v>29416</v>
      </c>
      <c r="D117" s="174">
        <f t="shared" si="43"/>
        <v>18314</v>
      </c>
      <c r="E117" s="174">
        <f t="shared" si="43"/>
        <v>3611</v>
      </c>
      <c r="F117" s="174">
        <f t="shared" si="43"/>
        <v>85176</v>
      </c>
      <c r="G117" s="174">
        <f t="shared" si="43"/>
        <v>417</v>
      </c>
      <c r="H117" s="174">
        <f t="shared" si="43"/>
        <v>84759</v>
      </c>
      <c r="I117" s="174">
        <f>SUM(I118:I120)</f>
        <v>50978</v>
      </c>
      <c r="J117" s="174">
        <f>SUM(J118:J120)</f>
        <v>2152</v>
      </c>
      <c r="K117" s="174">
        <f>SUM(K118:K120)</f>
        <v>31629</v>
      </c>
      <c r="L117" s="181">
        <f>SUM(L118:L120)</f>
        <v>1361</v>
      </c>
    </row>
    <row r="118" spans="1:12" ht="19.5" customHeight="1">
      <c r="A118" s="69" t="s">
        <v>150</v>
      </c>
      <c r="B118" s="10">
        <v>110677</v>
      </c>
      <c r="C118" s="10">
        <v>18828</v>
      </c>
      <c r="D118" s="10">
        <v>14478</v>
      </c>
      <c r="E118" s="10">
        <v>3034</v>
      </c>
      <c r="F118" s="10">
        <f>B118-C118-D118-E118</f>
        <v>74337</v>
      </c>
      <c r="G118" s="10">
        <v>304</v>
      </c>
      <c r="H118" s="10">
        <f>F118-G118</f>
        <v>74033</v>
      </c>
      <c r="I118" s="10">
        <v>47150</v>
      </c>
      <c r="J118" s="10">
        <v>1823</v>
      </c>
      <c r="K118" s="10">
        <f>H118-I118-J118</f>
        <v>25060</v>
      </c>
      <c r="L118" s="122">
        <v>1333</v>
      </c>
    </row>
    <row r="119" spans="1:12" ht="19.5" customHeight="1">
      <c r="A119" s="69" t="s">
        <v>151</v>
      </c>
      <c r="B119" s="10">
        <v>3428</v>
      </c>
      <c r="C119" s="10">
        <v>1669</v>
      </c>
      <c r="D119" s="10">
        <v>314</v>
      </c>
      <c r="E119" s="10">
        <v>103</v>
      </c>
      <c r="F119" s="10">
        <f>B119-C119-D119-E119</f>
        <v>1342</v>
      </c>
      <c r="G119" s="10">
        <v>54</v>
      </c>
      <c r="H119" s="10">
        <f>F119-G119</f>
        <v>1288</v>
      </c>
      <c r="I119" s="10">
        <v>834</v>
      </c>
      <c r="J119" s="10">
        <v>112</v>
      </c>
      <c r="K119" s="10">
        <f>H119-I119-J119</f>
        <v>342</v>
      </c>
      <c r="L119" s="122">
        <v>10</v>
      </c>
    </row>
    <row r="120" spans="1:12" ht="19.5" customHeight="1">
      <c r="A120" s="69" t="s">
        <v>152</v>
      </c>
      <c r="B120" s="10">
        <v>22412</v>
      </c>
      <c r="C120" s="10">
        <v>8919</v>
      </c>
      <c r="D120" s="10">
        <v>3522</v>
      </c>
      <c r="E120" s="10">
        <v>474</v>
      </c>
      <c r="F120" s="10">
        <f>B120-C120-D120-E120</f>
        <v>9497</v>
      </c>
      <c r="G120" s="10">
        <v>59</v>
      </c>
      <c r="H120" s="10">
        <f>F120-G120</f>
        <v>9438</v>
      </c>
      <c r="I120" s="10">
        <v>2994</v>
      </c>
      <c r="J120" s="10">
        <v>217</v>
      </c>
      <c r="K120" s="10">
        <f>H120-I120-J120</f>
        <v>6227</v>
      </c>
      <c r="L120" s="122">
        <v>18</v>
      </c>
    </row>
    <row r="121" spans="1:12" ht="19.5" customHeight="1">
      <c r="A121" s="165" t="s">
        <v>153</v>
      </c>
      <c r="B121" s="174">
        <f t="shared" ref="B121:H121" si="44">SUM(B122:B124)</f>
        <v>77311</v>
      </c>
      <c r="C121" s="174">
        <f t="shared" si="44"/>
        <v>20976</v>
      </c>
      <c r="D121" s="174">
        <f t="shared" si="44"/>
        <v>4158</v>
      </c>
      <c r="E121" s="174">
        <f t="shared" si="44"/>
        <v>991</v>
      </c>
      <c r="F121" s="174">
        <f t="shared" si="44"/>
        <v>51186</v>
      </c>
      <c r="G121" s="174">
        <f t="shared" si="44"/>
        <v>206</v>
      </c>
      <c r="H121" s="174">
        <f t="shared" si="44"/>
        <v>50980</v>
      </c>
      <c r="I121" s="174">
        <f>SUM(I122:I124)</f>
        <v>44120</v>
      </c>
      <c r="J121" s="174">
        <f>SUM(J122:J124)</f>
        <v>1480</v>
      </c>
      <c r="K121" s="174">
        <f>SUM(K122:K124)</f>
        <v>5380</v>
      </c>
      <c r="L121" s="181">
        <f>SUM(L122:L124)</f>
        <v>222</v>
      </c>
    </row>
    <row r="122" spans="1:12" ht="19.5" customHeight="1">
      <c r="A122" s="69" t="s">
        <v>154</v>
      </c>
      <c r="B122" s="10">
        <v>73318</v>
      </c>
      <c r="C122" s="10">
        <v>18737</v>
      </c>
      <c r="D122" s="10">
        <v>3954</v>
      </c>
      <c r="E122" s="10">
        <v>912</v>
      </c>
      <c r="F122" s="10">
        <f>B122-C122-D122-E122</f>
        <v>49715</v>
      </c>
      <c r="G122" s="10">
        <v>177</v>
      </c>
      <c r="H122" s="10">
        <f>F122-G122</f>
        <v>49538</v>
      </c>
      <c r="I122" s="10">
        <v>43046</v>
      </c>
      <c r="J122" s="10">
        <v>1383</v>
      </c>
      <c r="K122" s="10">
        <f>H122-I122-J122</f>
        <v>5109</v>
      </c>
      <c r="L122" s="122">
        <v>127</v>
      </c>
    </row>
    <row r="123" spans="1:12" ht="19.5" customHeight="1">
      <c r="A123" s="69" t="s">
        <v>155</v>
      </c>
      <c r="B123" s="10">
        <v>3152</v>
      </c>
      <c r="C123" s="10">
        <v>1878</v>
      </c>
      <c r="D123" s="10">
        <v>143</v>
      </c>
      <c r="E123" s="10">
        <v>41</v>
      </c>
      <c r="F123" s="10">
        <f>B123-C123-D123-E123</f>
        <v>1090</v>
      </c>
      <c r="G123" s="10">
        <v>18</v>
      </c>
      <c r="H123" s="10">
        <f>F123-G123</f>
        <v>1072</v>
      </c>
      <c r="I123" s="10">
        <v>755</v>
      </c>
      <c r="J123" s="10">
        <v>45</v>
      </c>
      <c r="K123" s="10">
        <f>H123-I123-J123</f>
        <v>272</v>
      </c>
      <c r="L123" s="122">
        <v>91</v>
      </c>
    </row>
    <row r="124" spans="1:12" ht="19.5" customHeight="1">
      <c r="A124" s="69" t="s">
        <v>156</v>
      </c>
      <c r="B124" s="10">
        <v>841</v>
      </c>
      <c r="C124" s="10">
        <v>361</v>
      </c>
      <c r="D124" s="10">
        <v>61</v>
      </c>
      <c r="E124" s="10">
        <v>38</v>
      </c>
      <c r="F124" s="10">
        <f>B124-C124-D124-E124</f>
        <v>381</v>
      </c>
      <c r="G124" s="10">
        <v>11</v>
      </c>
      <c r="H124" s="10">
        <f>F124-G124</f>
        <v>370</v>
      </c>
      <c r="I124" s="10">
        <v>319</v>
      </c>
      <c r="J124" s="10">
        <v>52</v>
      </c>
      <c r="K124" s="10">
        <f>H124-I124-J124</f>
        <v>-1</v>
      </c>
      <c r="L124" s="122">
        <v>4</v>
      </c>
    </row>
    <row r="125" spans="1:12" ht="19.5" customHeight="1">
      <c r="A125" s="165" t="s">
        <v>157</v>
      </c>
      <c r="B125" s="174">
        <f t="shared" ref="B125:H125" si="45">SUM(B126:B130)</f>
        <v>128703</v>
      </c>
      <c r="C125" s="174">
        <f t="shared" si="45"/>
        <v>35006</v>
      </c>
      <c r="D125" s="174">
        <f t="shared" si="45"/>
        <v>6732</v>
      </c>
      <c r="E125" s="174">
        <f t="shared" si="45"/>
        <v>1602</v>
      </c>
      <c r="F125" s="174">
        <f t="shared" si="45"/>
        <v>85363</v>
      </c>
      <c r="G125" s="174">
        <f t="shared" si="45"/>
        <v>698</v>
      </c>
      <c r="H125" s="174">
        <f t="shared" si="45"/>
        <v>84665</v>
      </c>
      <c r="I125" s="174">
        <f>SUM(I126:I130)</f>
        <v>74114</v>
      </c>
      <c r="J125" s="174">
        <f>SUM(J126:J130)</f>
        <v>2680</v>
      </c>
      <c r="K125" s="174">
        <f>SUM(K126:K130)</f>
        <v>7871</v>
      </c>
      <c r="L125" s="181">
        <f>SUM(L126:L130)</f>
        <v>295</v>
      </c>
    </row>
    <row r="126" spans="1:12" ht="19.5" customHeight="1">
      <c r="A126" s="69" t="s">
        <v>158</v>
      </c>
      <c r="B126" s="10">
        <v>12110</v>
      </c>
      <c r="C126" s="10">
        <v>3437</v>
      </c>
      <c r="D126" s="10">
        <v>1040</v>
      </c>
      <c r="E126" s="10">
        <v>292</v>
      </c>
      <c r="F126" s="10">
        <f>B126-C126-D126-E126</f>
        <v>7341</v>
      </c>
      <c r="G126" s="10">
        <v>59</v>
      </c>
      <c r="H126" s="10">
        <f>F126-G126</f>
        <v>7282</v>
      </c>
      <c r="I126" s="10">
        <v>7275</v>
      </c>
      <c r="J126" s="10">
        <v>223</v>
      </c>
      <c r="K126" s="10">
        <f>H126-I126-J126</f>
        <v>-216</v>
      </c>
      <c r="L126" s="122">
        <v>7</v>
      </c>
    </row>
    <row r="127" spans="1:12" ht="19.5" customHeight="1">
      <c r="A127" s="69" t="s">
        <v>159</v>
      </c>
      <c r="B127" s="10">
        <v>66140</v>
      </c>
      <c r="C127" s="10">
        <v>13304</v>
      </c>
      <c r="D127" s="10">
        <v>2850</v>
      </c>
      <c r="E127" s="10">
        <v>971</v>
      </c>
      <c r="F127" s="10">
        <f>B127-C127-D127-E127</f>
        <v>49015</v>
      </c>
      <c r="G127" s="10">
        <v>204</v>
      </c>
      <c r="H127" s="10">
        <f>F127-G127</f>
        <v>48811</v>
      </c>
      <c r="I127" s="10">
        <v>42633</v>
      </c>
      <c r="J127" s="10">
        <v>831</v>
      </c>
      <c r="K127" s="10">
        <f>H127-I127-J127</f>
        <v>5347</v>
      </c>
      <c r="L127" s="122">
        <v>171</v>
      </c>
    </row>
    <row r="128" spans="1:12" ht="19.5" customHeight="1">
      <c r="A128" s="69" t="s">
        <v>160</v>
      </c>
      <c r="B128" s="10">
        <v>8119</v>
      </c>
      <c r="C128" s="10">
        <v>2065</v>
      </c>
      <c r="D128" s="10">
        <v>326</v>
      </c>
      <c r="E128" s="10">
        <v>118</v>
      </c>
      <c r="F128" s="10">
        <f>B128-C128-D128-E128</f>
        <v>5610</v>
      </c>
      <c r="G128" s="10">
        <v>48</v>
      </c>
      <c r="H128" s="10">
        <f>F128-G128</f>
        <v>5562</v>
      </c>
      <c r="I128" s="10">
        <v>5097</v>
      </c>
      <c r="J128" s="10">
        <v>132</v>
      </c>
      <c r="K128" s="10">
        <f>H128-I128-J128</f>
        <v>333</v>
      </c>
      <c r="L128" s="122">
        <v>18</v>
      </c>
    </row>
    <row r="129" spans="1:12" ht="19.5" customHeight="1">
      <c r="A129" s="69" t="s">
        <v>161</v>
      </c>
      <c r="B129" s="10">
        <v>13781</v>
      </c>
      <c r="C129" s="10">
        <v>4615</v>
      </c>
      <c r="D129" s="10">
        <v>978</v>
      </c>
      <c r="E129" s="10">
        <v>111</v>
      </c>
      <c r="F129" s="10">
        <f>B129-C129-D129-E129</f>
        <v>8077</v>
      </c>
      <c r="G129" s="10">
        <v>146</v>
      </c>
      <c r="H129" s="10">
        <f>F129-G129</f>
        <v>7931</v>
      </c>
      <c r="I129" s="10">
        <v>6309</v>
      </c>
      <c r="J129" s="10">
        <v>456</v>
      </c>
      <c r="K129" s="10">
        <f>H129-I129-J129</f>
        <v>1166</v>
      </c>
      <c r="L129" s="122">
        <v>46</v>
      </c>
    </row>
    <row r="130" spans="1:12" ht="19.5" customHeight="1">
      <c r="A130" s="69" t="s">
        <v>162</v>
      </c>
      <c r="B130" s="10">
        <v>28553</v>
      </c>
      <c r="C130" s="10">
        <v>11585</v>
      </c>
      <c r="D130" s="10">
        <v>1538</v>
      </c>
      <c r="E130" s="10">
        <v>110</v>
      </c>
      <c r="F130" s="10">
        <f>B130-C130-D130-E130</f>
        <v>15320</v>
      </c>
      <c r="G130" s="10">
        <v>241</v>
      </c>
      <c r="H130" s="10">
        <f>F130-G130</f>
        <v>15079</v>
      </c>
      <c r="I130" s="10">
        <v>12800</v>
      </c>
      <c r="J130" s="10">
        <v>1038</v>
      </c>
      <c r="K130" s="10">
        <f>H130-I130-J130</f>
        <v>1241</v>
      </c>
      <c r="L130" s="122">
        <v>53</v>
      </c>
    </row>
    <row r="131" spans="1:12" ht="19.5" customHeight="1">
      <c r="A131" s="165" t="s">
        <v>163</v>
      </c>
      <c r="B131" s="174">
        <f t="shared" ref="B131:H131" si="46">SUM(B132:B138)</f>
        <v>459598</v>
      </c>
      <c r="C131" s="174">
        <f t="shared" si="46"/>
        <v>134168</v>
      </c>
      <c r="D131" s="174">
        <f t="shared" si="46"/>
        <v>51553</v>
      </c>
      <c r="E131" s="174">
        <f t="shared" si="46"/>
        <v>13386</v>
      </c>
      <c r="F131" s="174">
        <f t="shared" si="46"/>
        <v>260491</v>
      </c>
      <c r="G131" s="174">
        <f t="shared" si="46"/>
        <v>1101</v>
      </c>
      <c r="H131" s="174">
        <f t="shared" si="46"/>
        <v>259390</v>
      </c>
      <c r="I131" s="174">
        <f>SUM(I132:I138)</f>
        <v>190383</v>
      </c>
      <c r="J131" s="174">
        <f>SUM(J132:J138)</f>
        <v>12365</v>
      </c>
      <c r="K131" s="174">
        <f>SUM(K132:K138)</f>
        <v>56642</v>
      </c>
      <c r="L131" s="181">
        <f>SUM(L132:L138)</f>
        <v>2391</v>
      </c>
    </row>
    <row r="132" spans="1:12" ht="19.5" customHeight="1">
      <c r="A132" s="69" t="s">
        <v>164</v>
      </c>
      <c r="B132" s="10">
        <v>236859</v>
      </c>
      <c r="C132" s="10">
        <v>86545</v>
      </c>
      <c r="D132" s="10">
        <v>26234</v>
      </c>
      <c r="E132" s="10">
        <v>4568</v>
      </c>
      <c r="F132" s="10">
        <f>B132-C132-D132-E132</f>
        <v>119512</v>
      </c>
      <c r="G132" s="10">
        <v>320</v>
      </c>
      <c r="H132" s="10">
        <f>F132-G132</f>
        <v>119192</v>
      </c>
      <c r="I132" s="10">
        <v>76270</v>
      </c>
      <c r="J132" s="10">
        <v>2798</v>
      </c>
      <c r="K132" s="10">
        <f t="shared" ref="K132:K138" si="47">H132-I132-J132</f>
        <v>40124</v>
      </c>
      <c r="L132" s="122">
        <v>174</v>
      </c>
    </row>
    <row r="133" spans="1:12" ht="19.5" customHeight="1">
      <c r="A133" s="69" t="s">
        <v>165</v>
      </c>
      <c r="B133" s="10">
        <v>9211</v>
      </c>
      <c r="C133" s="10">
        <v>4351</v>
      </c>
      <c r="D133" s="10">
        <v>521</v>
      </c>
      <c r="E133" s="10">
        <v>836</v>
      </c>
      <c r="F133" s="10">
        <f t="shared" ref="F133:F138" si="48">B133-C133-D133-E133</f>
        <v>3503</v>
      </c>
      <c r="G133" s="10">
        <v>51</v>
      </c>
      <c r="H133" s="10">
        <f t="shared" ref="H133:H138" si="49">F133-G133</f>
        <v>3452</v>
      </c>
      <c r="I133" s="10">
        <v>4272</v>
      </c>
      <c r="J133" s="10">
        <v>213</v>
      </c>
      <c r="K133" s="10">
        <f t="shared" si="47"/>
        <v>-1033</v>
      </c>
      <c r="L133" s="122">
        <v>59</v>
      </c>
    </row>
    <row r="134" spans="1:12" ht="19.5" customHeight="1">
      <c r="A134" s="69" t="s">
        <v>166</v>
      </c>
      <c r="B134" s="10">
        <v>34611</v>
      </c>
      <c r="C134" s="10">
        <v>4688</v>
      </c>
      <c r="D134" s="10">
        <v>2358</v>
      </c>
      <c r="E134" s="10">
        <v>1661</v>
      </c>
      <c r="F134" s="10">
        <f t="shared" si="48"/>
        <v>25904</v>
      </c>
      <c r="G134" s="10">
        <v>13</v>
      </c>
      <c r="H134" s="10">
        <f t="shared" si="49"/>
        <v>25891</v>
      </c>
      <c r="I134" s="10">
        <v>20900</v>
      </c>
      <c r="J134" s="10">
        <v>1729</v>
      </c>
      <c r="K134" s="10">
        <f t="shared" si="47"/>
        <v>3262</v>
      </c>
      <c r="L134" s="122">
        <v>9</v>
      </c>
    </row>
    <row r="135" spans="1:12" ht="19.5" customHeight="1">
      <c r="A135" s="69" t="s">
        <v>167</v>
      </c>
      <c r="B135" s="10">
        <v>30784</v>
      </c>
      <c r="C135" s="10">
        <v>13429</v>
      </c>
      <c r="D135" s="10">
        <v>4375</v>
      </c>
      <c r="E135" s="10">
        <v>724</v>
      </c>
      <c r="F135" s="10">
        <f t="shared" si="48"/>
        <v>12256</v>
      </c>
      <c r="G135" s="10">
        <v>50</v>
      </c>
      <c r="H135" s="10">
        <f t="shared" si="49"/>
        <v>12206</v>
      </c>
      <c r="I135" s="10">
        <v>9957</v>
      </c>
      <c r="J135" s="10">
        <v>1331</v>
      </c>
      <c r="K135" s="10">
        <f t="shared" si="47"/>
        <v>918</v>
      </c>
      <c r="L135" s="122">
        <v>163</v>
      </c>
    </row>
    <row r="136" spans="1:12" ht="19.5" customHeight="1">
      <c r="A136" s="69" t="s">
        <v>168</v>
      </c>
      <c r="B136" s="10">
        <v>94129</v>
      </c>
      <c r="C136" s="10">
        <v>11462</v>
      </c>
      <c r="D136" s="10">
        <v>13636</v>
      </c>
      <c r="E136" s="10">
        <v>3723</v>
      </c>
      <c r="F136" s="10">
        <f t="shared" si="48"/>
        <v>65308</v>
      </c>
      <c r="G136" s="10">
        <v>45</v>
      </c>
      <c r="H136" s="10">
        <f t="shared" si="49"/>
        <v>65263</v>
      </c>
      <c r="I136" s="10">
        <v>47541</v>
      </c>
      <c r="J136" s="10">
        <v>5047</v>
      </c>
      <c r="K136" s="10">
        <f t="shared" si="47"/>
        <v>12675</v>
      </c>
      <c r="L136" s="122">
        <v>1850</v>
      </c>
    </row>
    <row r="137" spans="1:12" ht="19.5" customHeight="1">
      <c r="A137" s="69" t="s">
        <v>169</v>
      </c>
      <c r="B137" s="10">
        <v>2620</v>
      </c>
      <c r="C137" s="10">
        <v>766</v>
      </c>
      <c r="D137" s="10">
        <v>112</v>
      </c>
      <c r="E137" s="10">
        <v>83</v>
      </c>
      <c r="F137" s="10">
        <f t="shared" si="48"/>
        <v>1659</v>
      </c>
      <c r="G137" s="10">
        <v>9</v>
      </c>
      <c r="H137" s="10">
        <f t="shared" si="49"/>
        <v>1650</v>
      </c>
      <c r="I137" s="10">
        <v>1590</v>
      </c>
      <c r="J137" s="10">
        <v>40</v>
      </c>
      <c r="K137" s="10">
        <f t="shared" si="47"/>
        <v>20</v>
      </c>
      <c r="L137" s="122">
        <v>17</v>
      </c>
    </row>
    <row r="138" spans="1:12" ht="19.5" customHeight="1">
      <c r="A138" s="69" t="s">
        <v>170</v>
      </c>
      <c r="B138" s="10">
        <v>51384</v>
      </c>
      <c r="C138" s="10">
        <v>12927</v>
      </c>
      <c r="D138" s="10">
        <v>4317</v>
      </c>
      <c r="E138" s="10">
        <v>1791</v>
      </c>
      <c r="F138" s="10">
        <f t="shared" si="48"/>
        <v>32349</v>
      </c>
      <c r="G138" s="10">
        <v>613</v>
      </c>
      <c r="H138" s="10">
        <f t="shared" si="49"/>
        <v>31736</v>
      </c>
      <c r="I138" s="10">
        <v>29853</v>
      </c>
      <c r="J138" s="10">
        <v>1207</v>
      </c>
      <c r="K138" s="10">
        <f t="shared" si="47"/>
        <v>676</v>
      </c>
      <c r="L138" s="122">
        <v>119</v>
      </c>
    </row>
    <row r="139" spans="1:12" ht="19.5" customHeight="1">
      <c r="A139" s="71" t="s">
        <v>7</v>
      </c>
      <c r="B139" s="95">
        <f t="shared" ref="B139:H139" si="50">B140</f>
        <v>783170</v>
      </c>
      <c r="C139" s="95">
        <f t="shared" si="50"/>
        <v>199330</v>
      </c>
      <c r="D139" s="95">
        <f t="shared" si="50"/>
        <v>106549</v>
      </c>
      <c r="E139" s="95">
        <f t="shared" si="50"/>
        <v>33359</v>
      </c>
      <c r="F139" s="95">
        <f t="shared" si="50"/>
        <v>443932</v>
      </c>
      <c r="G139" s="95">
        <f t="shared" si="50"/>
        <v>1448</v>
      </c>
      <c r="H139" s="95">
        <f t="shared" si="50"/>
        <v>442484</v>
      </c>
      <c r="I139" s="95">
        <f>I140</f>
        <v>315068</v>
      </c>
      <c r="J139" s="95">
        <f>J140</f>
        <v>26668</v>
      </c>
      <c r="K139" s="95">
        <f>K140</f>
        <v>100748</v>
      </c>
      <c r="L139" s="121">
        <f>L140</f>
        <v>9575</v>
      </c>
    </row>
    <row r="140" spans="1:12" ht="19.5" customHeight="1">
      <c r="A140" s="165" t="s">
        <v>172</v>
      </c>
      <c r="B140" s="174">
        <f t="shared" ref="B140" si="51">SUM(B141:B151)</f>
        <v>783170</v>
      </c>
      <c r="C140" s="174">
        <f t="shared" ref="C140:H140" si="52">SUM(C141:C151)</f>
        <v>199330</v>
      </c>
      <c r="D140" s="174">
        <f t="shared" si="52"/>
        <v>106549</v>
      </c>
      <c r="E140" s="174">
        <f t="shared" si="52"/>
        <v>33359</v>
      </c>
      <c r="F140" s="174">
        <f t="shared" si="52"/>
        <v>443932</v>
      </c>
      <c r="G140" s="174">
        <f t="shared" si="52"/>
        <v>1448</v>
      </c>
      <c r="H140" s="174">
        <f t="shared" si="52"/>
        <v>442484</v>
      </c>
      <c r="I140" s="174">
        <f>SUM(I141:I151)</f>
        <v>315068</v>
      </c>
      <c r="J140" s="174">
        <f>SUM(J141:J151)</f>
        <v>26668</v>
      </c>
      <c r="K140" s="174">
        <f>SUM(K141:K151)</f>
        <v>100748</v>
      </c>
      <c r="L140" s="181">
        <f>SUM(L141:L151)</f>
        <v>9575</v>
      </c>
    </row>
    <row r="141" spans="1:12" ht="19.5" customHeight="1">
      <c r="A141" s="69" t="s">
        <v>174</v>
      </c>
      <c r="B141" s="10">
        <v>51429</v>
      </c>
      <c r="C141" s="10">
        <v>9381</v>
      </c>
      <c r="D141" s="10">
        <v>2175</v>
      </c>
      <c r="E141" s="10">
        <v>1801</v>
      </c>
      <c r="F141" s="10">
        <f>+B141-C141-D141-E141</f>
        <v>38072</v>
      </c>
      <c r="G141" s="10">
        <v>112</v>
      </c>
      <c r="H141" s="10">
        <f>F141-G141</f>
        <v>37960</v>
      </c>
      <c r="I141" s="10">
        <v>32358</v>
      </c>
      <c r="J141" s="10">
        <v>1593</v>
      </c>
      <c r="K141" s="10">
        <f t="shared" ref="K141:K151" si="53">H141-I141-J141</f>
        <v>4009</v>
      </c>
      <c r="L141" s="122">
        <v>643</v>
      </c>
    </row>
    <row r="142" spans="1:12" ht="19.5" customHeight="1">
      <c r="A142" s="69" t="s">
        <v>175</v>
      </c>
      <c r="B142" s="10">
        <v>15713</v>
      </c>
      <c r="C142" s="10">
        <v>2187</v>
      </c>
      <c r="D142" s="10">
        <v>657</v>
      </c>
      <c r="E142" s="10">
        <v>489</v>
      </c>
      <c r="F142" s="10">
        <f t="shared" ref="F142:F148" si="54">+B142-C142-D142-E142</f>
        <v>12380</v>
      </c>
      <c r="G142" s="10">
        <v>16</v>
      </c>
      <c r="H142" s="10">
        <f t="shared" ref="H142:H148" si="55">F142-G142</f>
        <v>12364</v>
      </c>
      <c r="I142" s="10">
        <v>11881</v>
      </c>
      <c r="J142" s="10">
        <v>1157</v>
      </c>
      <c r="K142" s="10">
        <f t="shared" si="53"/>
        <v>-674</v>
      </c>
      <c r="L142" s="122">
        <v>732</v>
      </c>
    </row>
    <row r="143" spans="1:12" ht="19.5" customHeight="1">
      <c r="A143" s="69" t="s">
        <v>176</v>
      </c>
      <c r="B143" s="10">
        <v>149699</v>
      </c>
      <c r="C143" s="10">
        <v>19626</v>
      </c>
      <c r="D143" s="10">
        <v>6725</v>
      </c>
      <c r="E143" s="10">
        <v>8441</v>
      </c>
      <c r="F143" s="10">
        <f t="shared" si="54"/>
        <v>114907</v>
      </c>
      <c r="G143" s="10">
        <v>220</v>
      </c>
      <c r="H143" s="10">
        <f t="shared" si="55"/>
        <v>114687</v>
      </c>
      <c r="I143" s="10">
        <v>82410</v>
      </c>
      <c r="J143" s="10">
        <v>6763</v>
      </c>
      <c r="K143" s="10">
        <f t="shared" si="53"/>
        <v>25514</v>
      </c>
      <c r="L143" s="122">
        <v>2476</v>
      </c>
    </row>
    <row r="144" spans="1:12" ht="19.5" customHeight="1">
      <c r="A144" s="69" t="s">
        <v>177</v>
      </c>
      <c r="B144" s="10">
        <v>161</v>
      </c>
      <c r="C144" s="10">
        <v>27</v>
      </c>
      <c r="D144" s="10">
        <v>13</v>
      </c>
      <c r="E144" s="10">
        <v>4</v>
      </c>
      <c r="F144" s="10">
        <f t="shared" si="54"/>
        <v>117</v>
      </c>
      <c r="G144" s="10">
        <v>2</v>
      </c>
      <c r="H144" s="10">
        <f t="shared" si="55"/>
        <v>115</v>
      </c>
      <c r="I144" s="10">
        <v>115</v>
      </c>
      <c r="J144" s="10">
        <v>16</v>
      </c>
      <c r="K144" s="10">
        <f t="shared" si="53"/>
        <v>-16</v>
      </c>
      <c r="L144" s="122">
        <v>0</v>
      </c>
    </row>
    <row r="145" spans="1:12" ht="19.5" customHeight="1">
      <c r="A145" s="69" t="s">
        <v>178</v>
      </c>
      <c r="B145" s="10">
        <v>11001</v>
      </c>
      <c r="C145" s="10">
        <v>2608</v>
      </c>
      <c r="D145" s="10">
        <v>1081</v>
      </c>
      <c r="E145" s="10">
        <v>850</v>
      </c>
      <c r="F145" s="10">
        <f t="shared" si="54"/>
        <v>6462</v>
      </c>
      <c r="G145" s="10">
        <v>51</v>
      </c>
      <c r="H145" s="10">
        <f t="shared" si="55"/>
        <v>6411</v>
      </c>
      <c r="I145" s="10">
        <v>5292</v>
      </c>
      <c r="J145" s="10">
        <v>556</v>
      </c>
      <c r="K145" s="10">
        <f t="shared" si="53"/>
        <v>563</v>
      </c>
      <c r="L145" s="122">
        <v>74</v>
      </c>
    </row>
    <row r="146" spans="1:12" ht="19.5" customHeight="1">
      <c r="A146" s="69" t="s">
        <v>180</v>
      </c>
      <c r="B146" s="10">
        <v>237719</v>
      </c>
      <c r="C146" s="10">
        <v>48005</v>
      </c>
      <c r="D146" s="10">
        <v>33100</v>
      </c>
      <c r="E146" s="10">
        <v>12091</v>
      </c>
      <c r="F146" s="10">
        <f t="shared" si="54"/>
        <v>144523</v>
      </c>
      <c r="G146" s="10">
        <v>167</v>
      </c>
      <c r="H146" s="10">
        <f t="shared" si="55"/>
        <v>144356</v>
      </c>
      <c r="I146" s="10">
        <v>108739</v>
      </c>
      <c r="J146" s="10">
        <v>9780</v>
      </c>
      <c r="K146" s="10">
        <f t="shared" si="53"/>
        <v>25837</v>
      </c>
      <c r="L146" s="122">
        <v>4108</v>
      </c>
    </row>
    <row r="147" spans="1:12" ht="19.5" customHeight="1">
      <c r="A147" s="69" t="s">
        <v>181</v>
      </c>
      <c r="B147" s="10">
        <v>15392</v>
      </c>
      <c r="C147" s="10">
        <v>5700</v>
      </c>
      <c r="D147" s="10">
        <v>1104</v>
      </c>
      <c r="E147" s="10">
        <v>959</v>
      </c>
      <c r="F147" s="10">
        <f t="shared" si="54"/>
        <v>7629</v>
      </c>
      <c r="G147" s="10">
        <v>95</v>
      </c>
      <c r="H147" s="10">
        <f t="shared" si="55"/>
        <v>7534</v>
      </c>
      <c r="I147" s="10">
        <v>7574</v>
      </c>
      <c r="J147" s="10">
        <v>471</v>
      </c>
      <c r="K147" s="10">
        <f t="shared" si="53"/>
        <v>-511</v>
      </c>
      <c r="L147" s="122">
        <v>4</v>
      </c>
    </row>
    <row r="148" spans="1:12" ht="19.5" customHeight="1">
      <c r="A148" s="69" t="s">
        <v>182</v>
      </c>
      <c r="B148" s="10">
        <v>21628</v>
      </c>
      <c r="C148" s="10">
        <v>4042</v>
      </c>
      <c r="D148" s="10">
        <v>1388</v>
      </c>
      <c r="E148" s="10">
        <v>1906</v>
      </c>
      <c r="F148" s="10">
        <f t="shared" si="54"/>
        <v>14292</v>
      </c>
      <c r="G148" s="10">
        <v>139</v>
      </c>
      <c r="H148" s="10">
        <f t="shared" si="55"/>
        <v>14153</v>
      </c>
      <c r="I148" s="10">
        <v>13007</v>
      </c>
      <c r="J148" s="10">
        <v>360</v>
      </c>
      <c r="K148" s="10">
        <f t="shared" si="53"/>
        <v>786</v>
      </c>
      <c r="L148" s="122">
        <v>218</v>
      </c>
    </row>
    <row r="149" spans="1:12" ht="19.5" customHeight="1">
      <c r="A149" s="69" t="s">
        <v>183</v>
      </c>
      <c r="B149" s="10">
        <v>7480</v>
      </c>
      <c r="C149" s="10">
        <v>2095</v>
      </c>
      <c r="D149" s="10">
        <v>785</v>
      </c>
      <c r="E149" s="10">
        <v>258</v>
      </c>
      <c r="F149" s="10">
        <f t="shared" ref="F149" si="56">+B149-C149-D149-E149</f>
        <v>4342</v>
      </c>
      <c r="G149" s="10">
        <v>132</v>
      </c>
      <c r="H149" s="10">
        <f t="shared" ref="H149" si="57">F149-G149</f>
        <v>4210</v>
      </c>
      <c r="I149" s="10">
        <v>2889</v>
      </c>
      <c r="J149" s="10">
        <v>837</v>
      </c>
      <c r="K149" s="10">
        <f t="shared" ref="K149" si="58">H149-I149-J149</f>
        <v>484</v>
      </c>
      <c r="L149" s="122">
        <v>44</v>
      </c>
    </row>
    <row r="150" spans="1:12" ht="19.5" customHeight="1">
      <c r="A150" s="69" t="s">
        <v>184</v>
      </c>
      <c r="B150" s="10">
        <v>131785</v>
      </c>
      <c r="C150" s="10">
        <v>70014</v>
      </c>
      <c r="D150" s="10">
        <v>16307</v>
      </c>
      <c r="E150" s="10">
        <v>5476</v>
      </c>
      <c r="F150" s="10">
        <f t="shared" ref="F150" si="59">+B150-C150-D150-E150</f>
        <v>39988</v>
      </c>
      <c r="G150" s="10">
        <v>441</v>
      </c>
      <c r="H150" s="10">
        <f t="shared" ref="H150" si="60">F150-G150</f>
        <v>39547</v>
      </c>
      <c r="I150" s="10">
        <v>45384</v>
      </c>
      <c r="J150" s="10">
        <v>2256</v>
      </c>
      <c r="K150" s="10">
        <f t="shared" ref="K150" si="61">H150-I150-J150</f>
        <v>-8093</v>
      </c>
      <c r="L150" s="122">
        <v>1226</v>
      </c>
    </row>
    <row r="151" spans="1:12" ht="19.5" customHeight="1">
      <c r="A151" s="69" t="s">
        <v>185</v>
      </c>
      <c r="B151" s="10">
        <v>141163</v>
      </c>
      <c r="C151" s="10">
        <v>35645</v>
      </c>
      <c r="D151" s="10">
        <v>43214</v>
      </c>
      <c r="E151" s="10">
        <v>1084</v>
      </c>
      <c r="F151" s="10">
        <f t="shared" ref="F151" si="62">+B151-C151-D151-E151</f>
        <v>61220</v>
      </c>
      <c r="G151" s="10">
        <v>73</v>
      </c>
      <c r="H151" s="10">
        <f t="shared" ref="H151" si="63">F151-G151</f>
        <v>61147</v>
      </c>
      <c r="I151" s="10">
        <v>5419</v>
      </c>
      <c r="J151" s="10">
        <v>2879</v>
      </c>
      <c r="K151" s="10">
        <f t="shared" si="53"/>
        <v>52849</v>
      </c>
      <c r="L151" s="122">
        <v>50</v>
      </c>
    </row>
    <row r="152" spans="1:12" ht="19.5" customHeight="1">
      <c r="A152" s="71" t="s">
        <v>8</v>
      </c>
      <c r="B152" s="95">
        <f t="shared" ref="B152:L152" si="64">B153+B159+B163</f>
        <v>1190845</v>
      </c>
      <c r="C152" s="95">
        <f t="shared" si="64"/>
        <v>366681</v>
      </c>
      <c r="D152" s="95">
        <f t="shared" si="64"/>
        <v>61019</v>
      </c>
      <c r="E152" s="95">
        <f t="shared" si="64"/>
        <v>38967</v>
      </c>
      <c r="F152" s="95">
        <f t="shared" si="64"/>
        <v>724178</v>
      </c>
      <c r="G152" s="95">
        <f t="shared" si="64"/>
        <v>2174</v>
      </c>
      <c r="H152" s="95">
        <f t="shared" si="64"/>
        <v>722004</v>
      </c>
      <c r="I152" s="95">
        <f t="shared" si="64"/>
        <v>459707</v>
      </c>
      <c r="J152" s="95">
        <f t="shared" si="64"/>
        <v>42556</v>
      </c>
      <c r="K152" s="95">
        <f t="shared" si="64"/>
        <v>219741</v>
      </c>
      <c r="L152" s="121">
        <f t="shared" si="64"/>
        <v>8178</v>
      </c>
    </row>
    <row r="153" spans="1:12" ht="19.5" customHeight="1">
      <c r="A153" s="165" t="s">
        <v>186</v>
      </c>
      <c r="B153" s="174">
        <f t="shared" ref="B153" si="65">SUM(B154:B158)</f>
        <v>1057028</v>
      </c>
      <c r="C153" s="174">
        <f t="shared" ref="C153:H153" si="66">SUM(C154:C158)</f>
        <v>322780</v>
      </c>
      <c r="D153" s="174">
        <f t="shared" si="66"/>
        <v>55780</v>
      </c>
      <c r="E153" s="174">
        <f t="shared" si="66"/>
        <v>35555</v>
      </c>
      <c r="F153" s="174">
        <f t="shared" si="66"/>
        <v>642913</v>
      </c>
      <c r="G153" s="174">
        <f t="shared" si="66"/>
        <v>1882</v>
      </c>
      <c r="H153" s="174">
        <f t="shared" si="66"/>
        <v>641031</v>
      </c>
      <c r="I153" s="174">
        <f>SUM(I154:I158)</f>
        <v>387488</v>
      </c>
      <c r="J153" s="174">
        <f>SUM(J154:J158)</f>
        <v>38802</v>
      </c>
      <c r="K153" s="174">
        <f>SUM(K154:K158)</f>
        <v>214741</v>
      </c>
      <c r="L153" s="181">
        <f>SUM(L154:L158)</f>
        <v>7649</v>
      </c>
    </row>
    <row r="154" spans="1:12" ht="19.5" customHeight="1">
      <c r="A154" s="69" t="s">
        <v>187</v>
      </c>
      <c r="B154" s="10">
        <v>408255</v>
      </c>
      <c r="C154" s="10">
        <v>174147</v>
      </c>
      <c r="D154" s="10">
        <v>14370</v>
      </c>
      <c r="E154" s="10">
        <v>11841</v>
      </c>
      <c r="F154" s="10">
        <f>B154-C154-D154-E154</f>
        <v>207897</v>
      </c>
      <c r="G154" s="10">
        <v>245</v>
      </c>
      <c r="H154" s="10">
        <f>F154-G154</f>
        <v>207652</v>
      </c>
      <c r="I154" s="10">
        <v>138026</v>
      </c>
      <c r="J154" s="10">
        <v>17995</v>
      </c>
      <c r="K154" s="10">
        <f>H154-I154-J154</f>
        <v>51631</v>
      </c>
      <c r="L154" s="122">
        <v>4506</v>
      </c>
    </row>
    <row r="155" spans="1:12" ht="19.5" customHeight="1">
      <c r="A155" s="69" t="s">
        <v>188</v>
      </c>
      <c r="B155" s="10">
        <v>77102</v>
      </c>
      <c r="C155" s="10">
        <v>5873</v>
      </c>
      <c r="D155" s="10">
        <v>3800</v>
      </c>
      <c r="E155" s="10">
        <v>2930</v>
      </c>
      <c r="F155" s="10">
        <f>B155-C155-D155-E155</f>
        <v>64499</v>
      </c>
      <c r="G155" s="10">
        <v>116</v>
      </c>
      <c r="H155" s="10">
        <f>F155-G155</f>
        <v>64383</v>
      </c>
      <c r="I155" s="10">
        <v>28672</v>
      </c>
      <c r="J155" s="10">
        <v>797</v>
      </c>
      <c r="K155" s="10">
        <f>H155-I155-J155</f>
        <v>34914</v>
      </c>
      <c r="L155" s="122">
        <v>193</v>
      </c>
    </row>
    <row r="156" spans="1:12" ht="19.5" customHeight="1">
      <c r="A156" s="69" t="s">
        <v>189</v>
      </c>
      <c r="B156" s="10">
        <v>258723</v>
      </c>
      <c r="C156" s="10">
        <v>50570</v>
      </c>
      <c r="D156" s="10">
        <v>17808</v>
      </c>
      <c r="E156" s="10">
        <v>11223</v>
      </c>
      <c r="F156" s="10">
        <f>B156-C156-D156-E156</f>
        <v>179122</v>
      </c>
      <c r="G156" s="10">
        <v>615</v>
      </c>
      <c r="H156" s="10">
        <f>F156-G156</f>
        <v>178507</v>
      </c>
      <c r="I156" s="10">
        <v>90322</v>
      </c>
      <c r="J156" s="10">
        <v>7882</v>
      </c>
      <c r="K156" s="10">
        <f>H156-I156-J156</f>
        <v>80303</v>
      </c>
      <c r="L156" s="122">
        <v>1085</v>
      </c>
    </row>
    <row r="157" spans="1:12" ht="19.5" customHeight="1">
      <c r="A157" s="69" t="s">
        <v>190</v>
      </c>
      <c r="B157" s="10">
        <v>90518</v>
      </c>
      <c r="C157" s="10">
        <v>31486</v>
      </c>
      <c r="D157" s="10">
        <v>4532</v>
      </c>
      <c r="E157" s="10">
        <v>1613</v>
      </c>
      <c r="F157" s="10">
        <f>B157-C157-D157-E157</f>
        <v>52887</v>
      </c>
      <c r="G157" s="10">
        <v>148</v>
      </c>
      <c r="H157" s="10">
        <f>F157-G157</f>
        <v>52739</v>
      </c>
      <c r="I157" s="10">
        <v>36334</v>
      </c>
      <c r="J157" s="10">
        <v>2218</v>
      </c>
      <c r="K157" s="10">
        <f>H157-I157-J157</f>
        <v>14187</v>
      </c>
      <c r="L157" s="122">
        <v>100</v>
      </c>
    </row>
    <row r="158" spans="1:12" ht="19.5" customHeight="1">
      <c r="A158" s="69" t="s">
        <v>191</v>
      </c>
      <c r="B158" s="10">
        <v>222430</v>
      </c>
      <c r="C158" s="10">
        <v>60704</v>
      </c>
      <c r="D158" s="10">
        <v>15270</v>
      </c>
      <c r="E158" s="10">
        <v>7948</v>
      </c>
      <c r="F158" s="10">
        <f>B158-C158-D158-E158</f>
        <v>138508</v>
      </c>
      <c r="G158" s="10">
        <v>758</v>
      </c>
      <c r="H158" s="10">
        <f>F158-G158</f>
        <v>137750</v>
      </c>
      <c r="I158" s="10">
        <v>94134</v>
      </c>
      <c r="J158" s="10">
        <v>9910</v>
      </c>
      <c r="K158" s="10">
        <f>H158-I158-J158</f>
        <v>33706</v>
      </c>
      <c r="L158" s="122">
        <v>1765</v>
      </c>
    </row>
    <row r="159" spans="1:12" ht="19.5" customHeight="1">
      <c r="A159" s="165" t="s">
        <v>192</v>
      </c>
      <c r="B159" s="174">
        <f t="shared" ref="B159:L159" si="67">SUM(B160:B162)</f>
        <v>64709</v>
      </c>
      <c r="C159" s="174">
        <f t="shared" si="67"/>
        <v>19237</v>
      </c>
      <c r="D159" s="174">
        <f t="shared" si="67"/>
        <v>1839</v>
      </c>
      <c r="E159" s="174">
        <f t="shared" si="67"/>
        <v>1438</v>
      </c>
      <c r="F159" s="174">
        <f t="shared" si="67"/>
        <v>42195</v>
      </c>
      <c r="G159" s="174">
        <f t="shared" si="67"/>
        <v>143</v>
      </c>
      <c r="H159" s="174">
        <f t="shared" si="67"/>
        <v>42052</v>
      </c>
      <c r="I159" s="174">
        <f t="shared" si="67"/>
        <v>35714</v>
      </c>
      <c r="J159" s="174">
        <f t="shared" si="67"/>
        <v>2673</v>
      </c>
      <c r="K159" s="174">
        <f t="shared" si="67"/>
        <v>3665</v>
      </c>
      <c r="L159" s="181">
        <f t="shared" si="67"/>
        <v>507</v>
      </c>
    </row>
    <row r="160" spans="1:12" ht="19.5" customHeight="1">
      <c r="A160" s="69" t="s">
        <v>193</v>
      </c>
      <c r="B160" s="10">
        <v>1940</v>
      </c>
      <c r="C160" s="10">
        <v>551</v>
      </c>
      <c r="D160" s="10">
        <v>73</v>
      </c>
      <c r="E160" s="10">
        <v>73</v>
      </c>
      <c r="F160" s="10">
        <f>B160-C160-D160-E160</f>
        <v>1243</v>
      </c>
      <c r="G160" s="10">
        <v>6</v>
      </c>
      <c r="H160" s="10">
        <f>F160-G160</f>
        <v>1237</v>
      </c>
      <c r="I160" s="10">
        <v>1107</v>
      </c>
      <c r="J160" s="10">
        <v>33</v>
      </c>
      <c r="K160" s="10">
        <f>H160-I160-J160</f>
        <v>97</v>
      </c>
      <c r="L160" s="122">
        <v>2</v>
      </c>
    </row>
    <row r="161" spans="1:12" ht="19.5" customHeight="1">
      <c r="A161" s="69" t="s">
        <v>195</v>
      </c>
      <c r="B161" s="10">
        <v>41946</v>
      </c>
      <c r="C161" s="10">
        <v>12296</v>
      </c>
      <c r="D161" s="10">
        <v>1224</v>
      </c>
      <c r="E161" s="10">
        <v>991</v>
      </c>
      <c r="F161" s="10">
        <f>B161-C161-D161-E161</f>
        <v>27435</v>
      </c>
      <c r="G161" s="10">
        <v>109</v>
      </c>
      <c r="H161" s="10">
        <f>F161-G161</f>
        <v>27326</v>
      </c>
      <c r="I161" s="10">
        <v>21822</v>
      </c>
      <c r="J161" s="10">
        <v>1887</v>
      </c>
      <c r="K161" s="10">
        <f>H161-I161-J161</f>
        <v>3617</v>
      </c>
      <c r="L161" s="122">
        <v>471</v>
      </c>
    </row>
    <row r="162" spans="1:12" ht="19.5" customHeight="1">
      <c r="A162" s="69" t="s">
        <v>196</v>
      </c>
      <c r="B162" s="10">
        <v>20823</v>
      </c>
      <c r="C162" s="10">
        <v>6390</v>
      </c>
      <c r="D162" s="10">
        <v>542</v>
      </c>
      <c r="E162" s="10">
        <v>374</v>
      </c>
      <c r="F162" s="10">
        <f t="shared" ref="F162" si="68">B162-C162-D162-E162</f>
        <v>13517</v>
      </c>
      <c r="G162" s="10">
        <v>28</v>
      </c>
      <c r="H162" s="10">
        <f t="shared" ref="H162" si="69">F162-G162</f>
        <v>13489</v>
      </c>
      <c r="I162" s="10">
        <v>12785</v>
      </c>
      <c r="J162" s="10">
        <v>753</v>
      </c>
      <c r="K162" s="10">
        <f t="shared" ref="K162" si="70">H162-I162-J162</f>
        <v>-49</v>
      </c>
      <c r="L162" s="122">
        <v>34</v>
      </c>
    </row>
    <row r="163" spans="1:12" ht="19.5" customHeight="1">
      <c r="A163" s="165" t="s">
        <v>197</v>
      </c>
      <c r="B163" s="174">
        <f t="shared" ref="B163:H163" si="71">SUM(B164:B166)</f>
        <v>69108</v>
      </c>
      <c r="C163" s="174">
        <f t="shared" si="71"/>
        <v>24664</v>
      </c>
      <c r="D163" s="174">
        <f t="shared" si="71"/>
        <v>3400</v>
      </c>
      <c r="E163" s="174">
        <f t="shared" si="71"/>
        <v>1974</v>
      </c>
      <c r="F163" s="174">
        <f t="shared" si="71"/>
        <v>39070</v>
      </c>
      <c r="G163" s="174">
        <f t="shared" si="71"/>
        <v>149</v>
      </c>
      <c r="H163" s="174">
        <f t="shared" si="71"/>
        <v>38921</v>
      </c>
      <c r="I163" s="174">
        <f>SUM(I164:I166)</f>
        <v>36505</v>
      </c>
      <c r="J163" s="174">
        <f>SUM(J164:J166)</f>
        <v>1081</v>
      </c>
      <c r="K163" s="174">
        <f>SUM(K164:K166)</f>
        <v>1335</v>
      </c>
      <c r="L163" s="181">
        <f>SUM(L164:L166)</f>
        <v>22</v>
      </c>
    </row>
    <row r="164" spans="1:12" ht="19.5" customHeight="1">
      <c r="A164" s="69" t="s">
        <v>198</v>
      </c>
      <c r="B164" s="10">
        <v>9012</v>
      </c>
      <c r="C164" s="10">
        <v>2325</v>
      </c>
      <c r="D164" s="10">
        <v>436</v>
      </c>
      <c r="E164" s="10">
        <v>96</v>
      </c>
      <c r="F164" s="10">
        <f>B164-C164-D164-E164</f>
        <v>6155</v>
      </c>
      <c r="G164" s="10">
        <v>28</v>
      </c>
      <c r="H164" s="10">
        <f>F164-G164</f>
        <v>6127</v>
      </c>
      <c r="I164" s="10">
        <v>5996</v>
      </c>
      <c r="J164" s="10">
        <v>126</v>
      </c>
      <c r="K164" s="10">
        <f>H164-I164-J164</f>
        <v>5</v>
      </c>
      <c r="L164" s="122">
        <v>4</v>
      </c>
    </row>
    <row r="165" spans="1:12" ht="19.5" customHeight="1">
      <c r="A165" s="69" t="s">
        <v>199</v>
      </c>
      <c r="B165" s="10">
        <v>16122</v>
      </c>
      <c r="C165" s="10">
        <v>3407</v>
      </c>
      <c r="D165" s="10">
        <v>774</v>
      </c>
      <c r="E165" s="10">
        <v>857</v>
      </c>
      <c r="F165" s="10">
        <f>B165-C165-D165-E165</f>
        <v>11084</v>
      </c>
      <c r="G165" s="10">
        <v>92</v>
      </c>
      <c r="H165" s="10">
        <f>F165-G165</f>
        <v>10992</v>
      </c>
      <c r="I165" s="10">
        <v>9322</v>
      </c>
      <c r="J165" s="10">
        <v>342</v>
      </c>
      <c r="K165" s="10">
        <f>H165-I165-J165</f>
        <v>1328</v>
      </c>
      <c r="L165" s="122">
        <v>15</v>
      </c>
    </row>
    <row r="166" spans="1:12" ht="19.5" customHeight="1">
      <c r="A166" s="69" t="s">
        <v>200</v>
      </c>
      <c r="B166" s="10">
        <v>43974</v>
      </c>
      <c r="C166" s="10">
        <v>18932</v>
      </c>
      <c r="D166" s="10">
        <v>2190</v>
      </c>
      <c r="E166" s="10">
        <v>1021</v>
      </c>
      <c r="F166" s="10">
        <f>B166-C166-D166-E166</f>
        <v>21831</v>
      </c>
      <c r="G166" s="10">
        <v>29</v>
      </c>
      <c r="H166" s="10">
        <f>F166-G166</f>
        <v>21802</v>
      </c>
      <c r="I166" s="10">
        <v>21187</v>
      </c>
      <c r="J166" s="10">
        <v>613</v>
      </c>
      <c r="K166" s="10">
        <f>H166-I166-J166</f>
        <v>2</v>
      </c>
      <c r="L166" s="122">
        <v>3</v>
      </c>
    </row>
    <row r="167" spans="1:12" ht="19.5" customHeight="1">
      <c r="A167" s="71" t="s">
        <v>9</v>
      </c>
      <c r="B167" s="95">
        <f t="shared" ref="B167:L167" si="72">B168+B173+B177+B179</f>
        <v>735607</v>
      </c>
      <c r="C167" s="95">
        <f t="shared" si="72"/>
        <v>275822</v>
      </c>
      <c r="D167" s="95">
        <f t="shared" si="72"/>
        <v>74869</v>
      </c>
      <c r="E167" s="95">
        <f t="shared" si="72"/>
        <v>31128</v>
      </c>
      <c r="F167" s="95">
        <f t="shared" si="72"/>
        <v>353788</v>
      </c>
      <c r="G167" s="95">
        <f t="shared" si="72"/>
        <v>38441</v>
      </c>
      <c r="H167" s="95">
        <f t="shared" si="72"/>
        <v>315347</v>
      </c>
      <c r="I167" s="95">
        <f t="shared" si="72"/>
        <v>233321</v>
      </c>
      <c r="J167" s="95">
        <f t="shared" si="72"/>
        <v>50193</v>
      </c>
      <c r="K167" s="95">
        <f t="shared" si="72"/>
        <v>31833</v>
      </c>
      <c r="L167" s="121">
        <f t="shared" si="72"/>
        <v>47845</v>
      </c>
    </row>
    <row r="168" spans="1:12" ht="19.5" customHeight="1">
      <c r="A168" s="165" t="s">
        <v>201</v>
      </c>
      <c r="B168" s="174">
        <f t="shared" ref="B168" si="73">SUM(B169:B172)</f>
        <v>40050</v>
      </c>
      <c r="C168" s="174">
        <f t="shared" ref="C168:H168" si="74">SUM(C169:C172)</f>
        <v>16106</v>
      </c>
      <c r="D168" s="174">
        <f t="shared" si="74"/>
        <v>3425</v>
      </c>
      <c r="E168" s="174">
        <f t="shared" si="74"/>
        <v>1192</v>
      </c>
      <c r="F168" s="174">
        <f t="shared" si="74"/>
        <v>19327</v>
      </c>
      <c r="G168" s="174">
        <f t="shared" si="74"/>
        <v>176</v>
      </c>
      <c r="H168" s="174">
        <f t="shared" si="74"/>
        <v>19151</v>
      </c>
      <c r="I168" s="174">
        <f>SUM(I169:I172)</f>
        <v>14867</v>
      </c>
      <c r="J168" s="174">
        <f>SUM(J169:J172)</f>
        <v>1032</v>
      </c>
      <c r="K168" s="174">
        <f>SUM(K169:K172)</f>
        <v>3252</v>
      </c>
      <c r="L168" s="181">
        <f>SUM(L169:L172)</f>
        <v>207</v>
      </c>
    </row>
    <row r="169" spans="1:12" ht="19.5" customHeight="1">
      <c r="A169" s="69" t="s">
        <v>202</v>
      </c>
      <c r="B169" s="10">
        <v>19318</v>
      </c>
      <c r="C169" s="10">
        <v>8228</v>
      </c>
      <c r="D169" s="10">
        <v>1973</v>
      </c>
      <c r="E169" s="10">
        <v>692</v>
      </c>
      <c r="F169" s="10">
        <f>B169-C169-D169-E169</f>
        <v>8425</v>
      </c>
      <c r="G169" s="10">
        <v>98</v>
      </c>
      <c r="H169" s="10">
        <f>F169-G169</f>
        <v>8327</v>
      </c>
      <c r="I169" s="10">
        <v>6673</v>
      </c>
      <c r="J169" s="10">
        <v>351</v>
      </c>
      <c r="K169" s="10">
        <f>H169-I169-J169</f>
        <v>1303</v>
      </c>
      <c r="L169" s="122">
        <v>174</v>
      </c>
    </row>
    <row r="170" spans="1:12" ht="19.5" customHeight="1">
      <c r="A170" s="69" t="s">
        <v>203</v>
      </c>
      <c r="B170" s="10">
        <v>10936</v>
      </c>
      <c r="C170" s="10">
        <v>5139</v>
      </c>
      <c r="D170" s="10">
        <v>679</v>
      </c>
      <c r="E170" s="10">
        <v>124</v>
      </c>
      <c r="F170" s="10">
        <f>B170-C170-D170-E170</f>
        <v>4994</v>
      </c>
      <c r="G170" s="10">
        <v>26</v>
      </c>
      <c r="H170" s="10">
        <f>F170-G170</f>
        <v>4968</v>
      </c>
      <c r="I170" s="10">
        <v>3703</v>
      </c>
      <c r="J170" s="10">
        <v>479</v>
      </c>
      <c r="K170" s="10">
        <f>H170-I170-J170</f>
        <v>786</v>
      </c>
      <c r="L170" s="122">
        <v>19</v>
      </c>
    </row>
    <row r="171" spans="1:12" ht="19.5" customHeight="1">
      <c r="A171" s="69" t="s">
        <v>204</v>
      </c>
      <c r="B171" s="10">
        <v>8716</v>
      </c>
      <c r="C171" s="10">
        <v>2416</v>
      </c>
      <c r="D171" s="10">
        <v>762</v>
      </c>
      <c r="E171" s="10">
        <v>103</v>
      </c>
      <c r="F171" s="10">
        <f>B171-C171-D171-E171</f>
        <v>5435</v>
      </c>
      <c r="G171" s="10">
        <v>38</v>
      </c>
      <c r="H171" s="10">
        <f>F171-G171</f>
        <v>5397</v>
      </c>
      <c r="I171" s="10">
        <v>4293</v>
      </c>
      <c r="J171" s="10">
        <v>177</v>
      </c>
      <c r="K171" s="10">
        <f>H171-I171-J171</f>
        <v>927</v>
      </c>
      <c r="L171" s="122">
        <v>14</v>
      </c>
    </row>
    <row r="172" spans="1:12" ht="19.5" customHeight="1">
      <c r="A172" s="69" t="s">
        <v>205</v>
      </c>
      <c r="B172" s="10">
        <v>1080</v>
      </c>
      <c r="C172" s="10">
        <v>323</v>
      </c>
      <c r="D172" s="10">
        <v>11</v>
      </c>
      <c r="E172" s="10">
        <v>273</v>
      </c>
      <c r="F172" s="10">
        <f>B172-C172-D172-E172</f>
        <v>473</v>
      </c>
      <c r="G172" s="10">
        <v>14</v>
      </c>
      <c r="H172" s="10">
        <f>F172-G172</f>
        <v>459</v>
      </c>
      <c r="I172" s="10">
        <v>198</v>
      </c>
      <c r="J172" s="10">
        <v>25</v>
      </c>
      <c r="K172" s="10">
        <f>H172-I172-J172</f>
        <v>236</v>
      </c>
      <c r="L172" s="122">
        <v>0</v>
      </c>
    </row>
    <row r="173" spans="1:12" ht="19.5" customHeight="1">
      <c r="A173" s="165" t="s">
        <v>206</v>
      </c>
      <c r="B173" s="174">
        <f t="shared" ref="B173:L173" si="75">SUM(B174:B176)</f>
        <v>15057</v>
      </c>
      <c r="C173" s="174">
        <f t="shared" si="75"/>
        <v>4178</v>
      </c>
      <c r="D173" s="174">
        <f t="shared" si="75"/>
        <v>1303</v>
      </c>
      <c r="E173" s="174">
        <f t="shared" si="75"/>
        <v>681</v>
      </c>
      <c r="F173" s="174">
        <f t="shared" si="75"/>
        <v>8895</v>
      </c>
      <c r="G173" s="174">
        <f t="shared" si="75"/>
        <v>21</v>
      </c>
      <c r="H173" s="174">
        <f t="shared" si="75"/>
        <v>8874</v>
      </c>
      <c r="I173" s="174">
        <f t="shared" si="75"/>
        <v>5076</v>
      </c>
      <c r="J173" s="174">
        <f t="shared" si="75"/>
        <v>2047</v>
      </c>
      <c r="K173" s="174">
        <f t="shared" si="75"/>
        <v>1751</v>
      </c>
      <c r="L173" s="181">
        <f t="shared" si="75"/>
        <v>251</v>
      </c>
    </row>
    <row r="174" spans="1:12" ht="19.5" customHeight="1">
      <c r="A174" s="69" t="s">
        <v>207</v>
      </c>
      <c r="B174" s="10">
        <v>7841</v>
      </c>
      <c r="C174" s="10">
        <v>2023</v>
      </c>
      <c r="D174" s="10">
        <v>756</v>
      </c>
      <c r="E174" s="10">
        <v>478</v>
      </c>
      <c r="F174" s="10">
        <f>B174-C174-D174-E174</f>
        <v>4584</v>
      </c>
      <c r="G174" s="10">
        <v>9</v>
      </c>
      <c r="H174" s="10">
        <f>F174-G174</f>
        <v>4575</v>
      </c>
      <c r="I174" s="10">
        <v>2879</v>
      </c>
      <c r="J174" s="10">
        <v>1697</v>
      </c>
      <c r="K174" s="10">
        <f>H174-I174-J174</f>
        <v>-1</v>
      </c>
      <c r="L174" s="122">
        <v>0</v>
      </c>
    </row>
    <row r="175" spans="1:12" ht="19.5" customHeight="1">
      <c r="A175" s="69" t="s">
        <v>777</v>
      </c>
      <c r="B175" s="10">
        <v>2722</v>
      </c>
      <c r="C175" s="10">
        <v>740</v>
      </c>
      <c r="D175" s="10">
        <v>355</v>
      </c>
      <c r="E175" s="10">
        <v>189</v>
      </c>
      <c r="F175" s="10">
        <f t="shared" ref="F175" si="76">B175-C175-D175-E175</f>
        <v>1438</v>
      </c>
      <c r="G175" s="10">
        <v>3</v>
      </c>
      <c r="H175" s="10">
        <f t="shared" ref="H175" si="77">F175-G175</f>
        <v>1435</v>
      </c>
      <c r="I175" s="10">
        <v>1324</v>
      </c>
      <c r="J175" s="10">
        <v>173</v>
      </c>
      <c r="K175" s="10">
        <f t="shared" ref="K175" si="78">H175-I175-J175</f>
        <v>-62</v>
      </c>
      <c r="L175" s="122">
        <v>12</v>
      </c>
    </row>
    <row r="176" spans="1:12" ht="19.5" customHeight="1">
      <c r="A176" s="69" t="s">
        <v>210</v>
      </c>
      <c r="B176" s="10">
        <v>4494</v>
      </c>
      <c r="C176" s="10">
        <v>1415</v>
      </c>
      <c r="D176" s="10">
        <v>192</v>
      </c>
      <c r="E176" s="10">
        <v>14</v>
      </c>
      <c r="F176" s="10">
        <f>B176-C176-D176-E176</f>
        <v>2873</v>
      </c>
      <c r="G176" s="10">
        <v>9</v>
      </c>
      <c r="H176" s="10">
        <f>F176-G176</f>
        <v>2864</v>
      </c>
      <c r="I176" s="10">
        <v>873</v>
      </c>
      <c r="J176" s="10">
        <v>177</v>
      </c>
      <c r="K176" s="10">
        <f>H176-I176-J176</f>
        <v>1814</v>
      </c>
      <c r="L176" s="122">
        <v>239</v>
      </c>
    </row>
    <row r="177" spans="1:12" ht="19.5" customHeight="1">
      <c r="A177" s="165" t="s">
        <v>211</v>
      </c>
      <c r="B177" s="174">
        <f t="shared" ref="B177:H177" si="79">B178</f>
        <v>373519</v>
      </c>
      <c r="C177" s="174">
        <f t="shared" si="79"/>
        <v>140147</v>
      </c>
      <c r="D177" s="174">
        <f t="shared" si="79"/>
        <v>37980</v>
      </c>
      <c r="E177" s="174">
        <f t="shared" si="79"/>
        <v>14431</v>
      </c>
      <c r="F177" s="174">
        <f t="shared" si="79"/>
        <v>180961</v>
      </c>
      <c r="G177" s="174">
        <f t="shared" si="79"/>
        <v>34246</v>
      </c>
      <c r="H177" s="174">
        <f t="shared" si="79"/>
        <v>146715</v>
      </c>
      <c r="I177" s="174">
        <f>I178</f>
        <v>91379</v>
      </c>
      <c r="J177" s="174">
        <f>J178</f>
        <v>29439</v>
      </c>
      <c r="K177" s="174">
        <f>K178</f>
        <v>25897</v>
      </c>
      <c r="L177" s="181">
        <f>L178</f>
        <v>43751</v>
      </c>
    </row>
    <row r="178" spans="1:12" ht="19.5" customHeight="1">
      <c r="A178" s="69" t="s">
        <v>212</v>
      </c>
      <c r="B178" s="10">
        <v>373519</v>
      </c>
      <c r="C178" s="10">
        <v>140147</v>
      </c>
      <c r="D178" s="10">
        <v>37980</v>
      </c>
      <c r="E178" s="10">
        <v>14431</v>
      </c>
      <c r="F178" s="10">
        <f>B178-C178-D178-E178</f>
        <v>180961</v>
      </c>
      <c r="G178" s="10">
        <v>34246</v>
      </c>
      <c r="H178" s="10">
        <f>F178-G178</f>
        <v>146715</v>
      </c>
      <c r="I178" s="10">
        <v>91379</v>
      </c>
      <c r="J178" s="10">
        <v>29439</v>
      </c>
      <c r="K178" s="10">
        <f>H178-I178-J178</f>
        <v>25897</v>
      </c>
      <c r="L178" s="122">
        <v>43751</v>
      </c>
    </row>
    <row r="179" spans="1:12" ht="19.5" customHeight="1">
      <c r="A179" s="165" t="s">
        <v>213</v>
      </c>
      <c r="B179" s="174">
        <f t="shared" ref="B179:H179" si="80">SUM(B180:B185)</f>
        <v>306981</v>
      </c>
      <c r="C179" s="174">
        <f t="shared" si="80"/>
        <v>115391</v>
      </c>
      <c r="D179" s="174">
        <f t="shared" si="80"/>
        <v>32161</v>
      </c>
      <c r="E179" s="174">
        <f t="shared" si="80"/>
        <v>14824</v>
      </c>
      <c r="F179" s="174">
        <f t="shared" si="80"/>
        <v>144605</v>
      </c>
      <c r="G179" s="174">
        <f t="shared" si="80"/>
        <v>3998</v>
      </c>
      <c r="H179" s="174">
        <f t="shared" si="80"/>
        <v>140607</v>
      </c>
      <c r="I179" s="174">
        <f>SUM(I180:I185)</f>
        <v>121999</v>
      </c>
      <c r="J179" s="174">
        <f>SUM(J180:J185)</f>
        <v>17675</v>
      </c>
      <c r="K179" s="174">
        <f>SUM(K180:K185)</f>
        <v>933</v>
      </c>
      <c r="L179" s="181">
        <f>SUM(L180:L185)</f>
        <v>3636</v>
      </c>
    </row>
    <row r="180" spans="1:12" ht="19.5" customHeight="1">
      <c r="A180" s="69" t="s">
        <v>214</v>
      </c>
      <c r="B180" s="10">
        <v>15966</v>
      </c>
      <c r="C180" s="10">
        <v>6136</v>
      </c>
      <c r="D180" s="10">
        <v>1030</v>
      </c>
      <c r="E180" s="10">
        <v>342</v>
      </c>
      <c r="F180" s="10">
        <f t="shared" ref="F180:F185" si="81">B180-C180-D180-E180</f>
        <v>8458</v>
      </c>
      <c r="G180" s="10">
        <v>68</v>
      </c>
      <c r="H180" s="10">
        <f t="shared" ref="H180:H185" si="82">F180-G180</f>
        <v>8390</v>
      </c>
      <c r="I180" s="10">
        <v>5135</v>
      </c>
      <c r="J180" s="10">
        <v>1395</v>
      </c>
      <c r="K180" s="10">
        <f t="shared" ref="K180:K185" si="83">H180-I180-J180</f>
        <v>1860</v>
      </c>
      <c r="L180" s="122">
        <v>877</v>
      </c>
    </row>
    <row r="181" spans="1:12" ht="19.5" customHeight="1">
      <c r="A181" s="69" t="s">
        <v>215</v>
      </c>
      <c r="B181" s="10">
        <v>111660</v>
      </c>
      <c r="C181" s="10">
        <v>42363</v>
      </c>
      <c r="D181" s="10">
        <v>13411</v>
      </c>
      <c r="E181" s="10">
        <v>2211</v>
      </c>
      <c r="F181" s="10">
        <f t="shared" si="81"/>
        <v>53675</v>
      </c>
      <c r="G181" s="10">
        <v>197</v>
      </c>
      <c r="H181" s="10">
        <f t="shared" si="82"/>
        <v>53478</v>
      </c>
      <c r="I181" s="10">
        <v>62970</v>
      </c>
      <c r="J181" s="10">
        <v>5962</v>
      </c>
      <c r="K181" s="10">
        <f t="shared" si="83"/>
        <v>-15454</v>
      </c>
      <c r="L181" s="122">
        <v>1161</v>
      </c>
    </row>
    <row r="182" spans="1:12" ht="19.5" customHeight="1">
      <c r="A182" s="69" t="s">
        <v>216</v>
      </c>
      <c r="B182" s="10">
        <v>39297</v>
      </c>
      <c r="C182" s="10">
        <v>6728</v>
      </c>
      <c r="D182" s="10">
        <v>3267</v>
      </c>
      <c r="E182" s="10">
        <v>5659</v>
      </c>
      <c r="F182" s="10">
        <f t="shared" si="81"/>
        <v>23643</v>
      </c>
      <c r="G182" s="10">
        <v>401</v>
      </c>
      <c r="H182" s="10">
        <f t="shared" si="82"/>
        <v>23242</v>
      </c>
      <c r="I182" s="10">
        <v>17327</v>
      </c>
      <c r="J182" s="10">
        <v>2940</v>
      </c>
      <c r="K182" s="10">
        <f t="shared" si="83"/>
        <v>2975</v>
      </c>
      <c r="L182" s="122">
        <v>713</v>
      </c>
    </row>
    <row r="183" spans="1:12" ht="19.5" customHeight="1">
      <c r="A183" s="69" t="s">
        <v>217</v>
      </c>
      <c r="B183" s="10">
        <v>61982</v>
      </c>
      <c r="C183" s="10">
        <v>34218</v>
      </c>
      <c r="D183" s="10">
        <v>8260</v>
      </c>
      <c r="E183" s="10">
        <v>1456</v>
      </c>
      <c r="F183" s="10">
        <f t="shared" si="81"/>
        <v>18048</v>
      </c>
      <c r="G183" s="10">
        <v>2657</v>
      </c>
      <c r="H183" s="10">
        <f t="shared" si="82"/>
        <v>15391</v>
      </c>
      <c r="I183" s="10">
        <v>12402</v>
      </c>
      <c r="J183" s="10">
        <v>1271</v>
      </c>
      <c r="K183" s="10">
        <f t="shared" si="83"/>
        <v>1718</v>
      </c>
      <c r="L183" s="122">
        <v>175</v>
      </c>
    </row>
    <row r="184" spans="1:12" ht="19.5" customHeight="1">
      <c r="A184" s="69" t="s">
        <v>218</v>
      </c>
      <c r="B184" s="10">
        <v>46728</v>
      </c>
      <c r="C184" s="10">
        <v>16054</v>
      </c>
      <c r="D184" s="10">
        <v>3955</v>
      </c>
      <c r="E184" s="10">
        <v>2189</v>
      </c>
      <c r="F184" s="10">
        <f t="shared" si="81"/>
        <v>24530</v>
      </c>
      <c r="G184" s="10">
        <v>129</v>
      </c>
      <c r="H184" s="10">
        <f t="shared" si="82"/>
        <v>24401</v>
      </c>
      <c r="I184" s="10">
        <v>13264</v>
      </c>
      <c r="J184" s="10">
        <v>3948</v>
      </c>
      <c r="K184" s="10">
        <f t="shared" si="83"/>
        <v>7189</v>
      </c>
      <c r="L184" s="122">
        <v>674</v>
      </c>
    </row>
    <row r="185" spans="1:12" ht="19.5" customHeight="1">
      <c r="A185" s="69" t="s">
        <v>219</v>
      </c>
      <c r="B185" s="10">
        <v>31348</v>
      </c>
      <c r="C185" s="10">
        <v>9892</v>
      </c>
      <c r="D185" s="10">
        <v>2238</v>
      </c>
      <c r="E185" s="10">
        <v>2967</v>
      </c>
      <c r="F185" s="10">
        <f t="shared" si="81"/>
        <v>16251</v>
      </c>
      <c r="G185" s="10">
        <v>546</v>
      </c>
      <c r="H185" s="10">
        <f t="shared" si="82"/>
        <v>15705</v>
      </c>
      <c r="I185" s="10">
        <v>10901</v>
      </c>
      <c r="J185" s="10">
        <v>2159</v>
      </c>
      <c r="K185" s="10">
        <f t="shared" si="83"/>
        <v>2645</v>
      </c>
      <c r="L185" s="122">
        <v>36</v>
      </c>
    </row>
    <row r="186" spans="1:12" ht="19.5" customHeight="1">
      <c r="A186" s="71" t="s">
        <v>10</v>
      </c>
      <c r="B186" s="95">
        <f t="shared" ref="B186" si="84">B187+B194+B202</f>
        <v>469009</v>
      </c>
      <c r="C186" s="95">
        <f t="shared" ref="C186:L186" si="85">C187+C194+C202</f>
        <v>134934</v>
      </c>
      <c r="D186" s="95">
        <f t="shared" si="85"/>
        <v>33555</v>
      </c>
      <c r="E186" s="95">
        <f t="shared" si="85"/>
        <v>24912</v>
      </c>
      <c r="F186" s="95">
        <f t="shared" si="85"/>
        <v>275608</v>
      </c>
      <c r="G186" s="95">
        <f t="shared" si="85"/>
        <v>2573</v>
      </c>
      <c r="H186" s="95">
        <f t="shared" si="85"/>
        <v>273035</v>
      </c>
      <c r="I186" s="95">
        <f t="shared" ref="I186" si="86">I187+I194+I202</f>
        <v>223594</v>
      </c>
      <c r="J186" s="95">
        <f t="shared" si="85"/>
        <v>24772</v>
      </c>
      <c r="K186" s="95">
        <f t="shared" si="85"/>
        <v>24669</v>
      </c>
      <c r="L186" s="121">
        <f t="shared" si="85"/>
        <v>5462</v>
      </c>
    </row>
    <row r="187" spans="1:12" ht="19.5" customHeight="1">
      <c r="A187" s="165" t="s">
        <v>220</v>
      </c>
      <c r="B187" s="174">
        <f t="shared" ref="B187" si="87">SUM(B188:B193)</f>
        <v>169781</v>
      </c>
      <c r="C187" s="174">
        <f t="shared" ref="C187:H187" si="88">SUM(C188:C193)</f>
        <v>49067</v>
      </c>
      <c r="D187" s="174">
        <f t="shared" si="88"/>
        <v>16098</v>
      </c>
      <c r="E187" s="174">
        <f t="shared" si="88"/>
        <v>2467</v>
      </c>
      <c r="F187" s="174">
        <f t="shared" si="88"/>
        <v>102149</v>
      </c>
      <c r="G187" s="174">
        <f t="shared" si="88"/>
        <v>993</v>
      </c>
      <c r="H187" s="174">
        <f t="shared" si="88"/>
        <v>101156</v>
      </c>
      <c r="I187" s="174">
        <f>SUM(I188:I193)</f>
        <v>82446</v>
      </c>
      <c r="J187" s="174">
        <f>SUM(J188:J193)</f>
        <v>16165</v>
      </c>
      <c r="K187" s="174">
        <f>SUM(K188:K193)</f>
        <v>2545</v>
      </c>
      <c r="L187" s="181">
        <f>SUM(L188:L193)</f>
        <v>4390</v>
      </c>
    </row>
    <row r="188" spans="1:12" ht="19.5" customHeight="1">
      <c r="A188" s="69" t="s">
        <v>221</v>
      </c>
      <c r="B188" s="10">
        <v>18772</v>
      </c>
      <c r="C188" s="10">
        <v>3420</v>
      </c>
      <c r="D188" s="10">
        <v>1891</v>
      </c>
      <c r="E188" s="10">
        <v>310</v>
      </c>
      <c r="F188" s="10">
        <f t="shared" ref="F188:F193" si="89">B188-C188-D188-E188</f>
        <v>13151</v>
      </c>
      <c r="G188" s="10">
        <v>65</v>
      </c>
      <c r="H188" s="10">
        <f t="shared" ref="H188:H193" si="90">F188-G188</f>
        <v>13086</v>
      </c>
      <c r="I188" s="10">
        <v>10739</v>
      </c>
      <c r="J188" s="10">
        <v>727</v>
      </c>
      <c r="K188" s="10">
        <f t="shared" ref="K188:K193" si="91">H188-I188-J188</f>
        <v>1620</v>
      </c>
      <c r="L188" s="122">
        <v>330</v>
      </c>
    </row>
    <row r="189" spans="1:12" ht="19.5" customHeight="1">
      <c r="A189" s="69" t="s">
        <v>222</v>
      </c>
      <c r="B189" s="10">
        <v>11102</v>
      </c>
      <c r="C189" s="10">
        <v>2720</v>
      </c>
      <c r="D189" s="10">
        <v>2009</v>
      </c>
      <c r="E189" s="10">
        <v>208</v>
      </c>
      <c r="F189" s="10">
        <f t="shared" si="89"/>
        <v>6165</v>
      </c>
      <c r="G189" s="10">
        <v>89</v>
      </c>
      <c r="H189" s="10">
        <f t="shared" si="90"/>
        <v>6076</v>
      </c>
      <c r="I189" s="10">
        <v>4858</v>
      </c>
      <c r="J189" s="10">
        <v>289</v>
      </c>
      <c r="K189" s="10">
        <f t="shared" si="91"/>
        <v>929</v>
      </c>
      <c r="L189" s="122">
        <v>6</v>
      </c>
    </row>
    <row r="190" spans="1:12" ht="19.5" customHeight="1">
      <c r="A190" s="69" t="s">
        <v>223</v>
      </c>
      <c r="B190" s="10">
        <v>33490</v>
      </c>
      <c r="C190" s="10">
        <v>9802</v>
      </c>
      <c r="D190" s="10">
        <v>2626</v>
      </c>
      <c r="E190" s="10">
        <v>361</v>
      </c>
      <c r="F190" s="10">
        <f t="shared" si="89"/>
        <v>20701</v>
      </c>
      <c r="G190" s="10">
        <v>145</v>
      </c>
      <c r="H190" s="10">
        <f t="shared" si="90"/>
        <v>20556</v>
      </c>
      <c r="I190" s="10">
        <v>16865</v>
      </c>
      <c r="J190" s="10">
        <v>3682</v>
      </c>
      <c r="K190" s="10">
        <f t="shared" si="91"/>
        <v>9</v>
      </c>
      <c r="L190" s="122">
        <v>92</v>
      </c>
    </row>
    <row r="191" spans="1:12" ht="19.5" customHeight="1">
      <c r="A191" s="69" t="s">
        <v>224</v>
      </c>
      <c r="B191" s="10">
        <v>63656</v>
      </c>
      <c r="C191" s="10">
        <v>19803</v>
      </c>
      <c r="D191" s="10">
        <v>4686</v>
      </c>
      <c r="E191" s="10">
        <v>492</v>
      </c>
      <c r="F191" s="10">
        <f t="shared" si="89"/>
        <v>38675</v>
      </c>
      <c r="G191" s="10">
        <v>623</v>
      </c>
      <c r="H191" s="10">
        <f t="shared" si="90"/>
        <v>38052</v>
      </c>
      <c r="I191" s="10">
        <v>28103</v>
      </c>
      <c r="J191" s="10">
        <v>9945</v>
      </c>
      <c r="K191" s="10">
        <f t="shared" si="91"/>
        <v>4</v>
      </c>
      <c r="L191" s="122">
        <v>3674</v>
      </c>
    </row>
    <row r="192" spans="1:12" ht="19.5" customHeight="1">
      <c r="A192" s="69" t="s">
        <v>225</v>
      </c>
      <c r="B192" s="10">
        <v>11779</v>
      </c>
      <c r="C192" s="10">
        <v>3330</v>
      </c>
      <c r="D192" s="10">
        <v>2306</v>
      </c>
      <c r="E192" s="10">
        <v>191</v>
      </c>
      <c r="F192" s="10">
        <f t="shared" si="89"/>
        <v>5952</v>
      </c>
      <c r="G192" s="10">
        <v>33</v>
      </c>
      <c r="H192" s="10">
        <f t="shared" si="90"/>
        <v>5919</v>
      </c>
      <c r="I192" s="10">
        <v>5376</v>
      </c>
      <c r="J192" s="10">
        <v>550</v>
      </c>
      <c r="K192" s="10">
        <f t="shared" si="91"/>
        <v>-7</v>
      </c>
      <c r="L192" s="122">
        <v>239</v>
      </c>
    </row>
    <row r="193" spans="1:12" ht="19.5" customHeight="1">
      <c r="A193" s="69" t="s">
        <v>226</v>
      </c>
      <c r="B193" s="10">
        <v>30982</v>
      </c>
      <c r="C193" s="10">
        <v>9992</v>
      </c>
      <c r="D193" s="10">
        <v>2580</v>
      </c>
      <c r="E193" s="10">
        <v>905</v>
      </c>
      <c r="F193" s="10">
        <f t="shared" si="89"/>
        <v>17505</v>
      </c>
      <c r="G193" s="10">
        <v>38</v>
      </c>
      <c r="H193" s="10">
        <f t="shared" si="90"/>
        <v>17467</v>
      </c>
      <c r="I193" s="10">
        <v>16505</v>
      </c>
      <c r="J193" s="10">
        <v>972</v>
      </c>
      <c r="K193" s="10">
        <f t="shared" si="91"/>
        <v>-10</v>
      </c>
      <c r="L193" s="122">
        <v>49</v>
      </c>
    </row>
    <row r="194" spans="1:12" ht="19.5" customHeight="1">
      <c r="A194" s="165" t="s">
        <v>227</v>
      </c>
      <c r="B194" s="174">
        <f t="shared" ref="B194:L194" si="92">SUM(B195:B201)</f>
        <v>22532</v>
      </c>
      <c r="C194" s="174">
        <f t="shared" si="92"/>
        <v>8985</v>
      </c>
      <c r="D194" s="174">
        <f t="shared" si="92"/>
        <v>971</v>
      </c>
      <c r="E194" s="174">
        <f t="shared" si="92"/>
        <v>1175</v>
      </c>
      <c r="F194" s="174">
        <f t="shared" si="92"/>
        <v>11401</v>
      </c>
      <c r="G194" s="174">
        <f t="shared" si="92"/>
        <v>108</v>
      </c>
      <c r="H194" s="174">
        <f t="shared" si="92"/>
        <v>11293</v>
      </c>
      <c r="I194" s="174">
        <f t="shared" si="92"/>
        <v>8652</v>
      </c>
      <c r="J194" s="174">
        <f t="shared" si="92"/>
        <v>800</v>
      </c>
      <c r="K194" s="174">
        <f t="shared" si="92"/>
        <v>1841</v>
      </c>
      <c r="L194" s="181">
        <f t="shared" si="92"/>
        <v>50</v>
      </c>
    </row>
    <row r="195" spans="1:12" ht="19.5" customHeight="1">
      <c r="A195" s="69" t="s">
        <v>228</v>
      </c>
      <c r="B195" s="10">
        <v>11967</v>
      </c>
      <c r="C195" s="10">
        <v>5250</v>
      </c>
      <c r="D195" s="10">
        <v>491</v>
      </c>
      <c r="E195" s="10">
        <v>619</v>
      </c>
      <c r="F195" s="10">
        <f>B195-C195-D195-E195</f>
        <v>5607</v>
      </c>
      <c r="G195" s="10">
        <v>52</v>
      </c>
      <c r="H195" s="10">
        <f>F195-G195</f>
        <v>5555</v>
      </c>
      <c r="I195" s="10">
        <v>3447</v>
      </c>
      <c r="J195" s="10">
        <v>650</v>
      </c>
      <c r="K195" s="10">
        <f t="shared" ref="K195:K201" si="93">H195-I195-J195</f>
        <v>1458</v>
      </c>
      <c r="L195" s="122">
        <v>37</v>
      </c>
    </row>
    <row r="196" spans="1:12" ht="19.5" customHeight="1">
      <c r="A196" s="69" t="s">
        <v>229</v>
      </c>
      <c r="B196" s="10">
        <v>2080</v>
      </c>
      <c r="C196" s="10">
        <v>1320</v>
      </c>
      <c r="D196" s="10">
        <v>115</v>
      </c>
      <c r="E196" s="10">
        <v>69</v>
      </c>
      <c r="F196" s="10">
        <f t="shared" ref="F196:F201" si="94">B196-C196-D196-E196</f>
        <v>576</v>
      </c>
      <c r="G196" s="10">
        <v>12</v>
      </c>
      <c r="H196" s="10">
        <f t="shared" ref="H196:H201" si="95">F196-G196</f>
        <v>564</v>
      </c>
      <c r="I196" s="10">
        <v>592</v>
      </c>
      <c r="J196" s="10">
        <v>17</v>
      </c>
      <c r="K196" s="10">
        <f t="shared" si="93"/>
        <v>-45</v>
      </c>
      <c r="L196" s="122">
        <v>4</v>
      </c>
    </row>
    <row r="197" spans="1:12" ht="19.5" customHeight="1">
      <c r="A197" s="69" t="s">
        <v>231</v>
      </c>
      <c r="B197" s="10">
        <v>1184</v>
      </c>
      <c r="C197" s="10">
        <v>204</v>
      </c>
      <c r="D197" s="10">
        <v>37</v>
      </c>
      <c r="E197" s="10">
        <v>180</v>
      </c>
      <c r="F197" s="10">
        <f t="shared" si="94"/>
        <v>763</v>
      </c>
      <c r="G197" s="10">
        <v>5</v>
      </c>
      <c r="H197" s="10">
        <f t="shared" si="95"/>
        <v>758</v>
      </c>
      <c r="I197" s="10">
        <v>719</v>
      </c>
      <c r="J197" s="10">
        <v>7</v>
      </c>
      <c r="K197" s="10">
        <f t="shared" si="93"/>
        <v>32</v>
      </c>
      <c r="L197" s="122">
        <v>0</v>
      </c>
    </row>
    <row r="198" spans="1:12" ht="19.5" customHeight="1">
      <c r="A198" s="69" t="s">
        <v>232</v>
      </c>
      <c r="B198" s="10">
        <v>5389</v>
      </c>
      <c r="C198" s="10">
        <v>1699</v>
      </c>
      <c r="D198" s="10">
        <v>220</v>
      </c>
      <c r="E198" s="10">
        <v>21</v>
      </c>
      <c r="F198" s="10">
        <f t="shared" si="94"/>
        <v>3449</v>
      </c>
      <c r="G198" s="10">
        <v>30</v>
      </c>
      <c r="H198" s="10">
        <f t="shared" si="95"/>
        <v>3419</v>
      </c>
      <c r="I198" s="10">
        <v>2891</v>
      </c>
      <c r="J198" s="10">
        <v>102</v>
      </c>
      <c r="K198" s="10">
        <f t="shared" si="93"/>
        <v>426</v>
      </c>
      <c r="L198" s="122">
        <v>7</v>
      </c>
    </row>
    <row r="199" spans="1:12" ht="19.5" customHeight="1">
      <c r="A199" s="69" t="s">
        <v>233</v>
      </c>
      <c r="B199" s="10">
        <v>327</v>
      </c>
      <c r="C199" s="10">
        <v>77</v>
      </c>
      <c r="D199" s="10">
        <v>21</v>
      </c>
      <c r="E199" s="10">
        <v>93</v>
      </c>
      <c r="F199" s="10">
        <f t="shared" si="94"/>
        <v>136</v>
      </c>
      <c r="G199" s="10">
        <v>4</v>
      </c>
      <c r="H199" s="10">
        <f t="shared" si="95"/>
        <v>132</v>
      </c>
      <c r="I199" s="10">
        <v>150</v>
      </c>
      <c r="J199" s="10">
        <v>11</v>
      </c>
      <c r="K199" s="10">
        <f t="shared" si="93"/>
        <v>-29</v>
      </c>
      <c r="L199" s="122">
        <v>0</v>
      </c>
    </row>
    <row r="200" spans="1:12" ht="19.5" customHeight="1">
      <c r="A200" s="69" t="s">
        <v>235</v>
      </c>
      <c r="B200" s="10">
        <v>677</v>
      </c>
      <c r="C200" s="10">
        <v>186</v>
      </c>
      <c r="D200" s="10">
        <v>32</v>
      </c>
      <c r="E200" s="10">
        <v>90</v>
      </c>
      <c r="F200" s="10">
        <f t="shared" si="94"/>
        <v>369</v>
      </c>
      <c r="G200" s="10">
        <v>3</v>
      </c>
      <c r="H200" s="10">
        <f t="shared" si="95"/>
        <v>366</v>
      </c>
      <c r="I200" s="10">
        <v>323</v>
      </c>
      <c r="J200" s="10">
        <v>7</v>
      </c>
      <c r="K200" s="10">
        <f t="shared" si="93"/>
        <v>36</v>
      </c>
      <c r="L200" s="122">
        <v>2</v>
      </c>
    </row>
    <row r="201" spans="1:12" ht="19.5" customHeight="1">
      <c r="A201" s="69" t="s">
        <v>236</v>
      </c>
      <c r="B201" s="10">
        <v>908</v>
      </c>
      <c r="C201" s="10">
        <v>249</v>
      </c>
      <c r="D201" s="10">
        <v>55</v>
      </c>
      <c r="E201" s="10">
        <v>103</v>
      </c>
      <c r="F201" s="10">
        <f t="shared" si="94"/>
        <v>501</v>
      </c>
      <c r="G201" s="10">
        <v>2</v>
      </c>
      <c r="H201" s="10">
        <f t="shared" si="95"/>
        <v>499</v>
      </c>
      <c r="I201" s="10">
        <v>530</v>
      </c>
      <c r="J201" s="10">
        <v>6</v>
      </c>
      <c r="K201" s="10">
        <f t="shared" si="93"/>
        <v>-37</v>
      </c>
      <c r="L201" s="122">
        <v>0</v>
      </c>
    </row>
    <row r="202" spans="1:12" ht="19.5" customHeight="1">
      <c r="A202" s="165" t="s">
        <v>237</v>
      </c>
      <c r="B202" s="174">
        <f t="shared" ref="B202:H202" si="96">SUM(B203:B207)</f>
        <v>276696</v>
      </c>
      <c r="C202" s="174">
        <f t="shared" si="96"/>
        <v>76882</v>
      </c>
      <c r="D202" s="174">
        <f t="shared" si="96"/>
        <v>16486</v>
      </c>
      <c r="E202" s="174">
        <f t="shared" si="96"/>
        <v>21270</v>
      </c>
      <c r="F202" s="174">
        <f t="shared" si="96"/>
        <v>162058</v>
      </c>
      <c r="G202" s="174">
        <f t="shared" si="96"/>
        <v>1472</v>
      </c>
      <c r="H202" s="174">
        <f t="shared" si="96"/>
        <v>160586</v>
      </c>
      <c r="I202" s="174">
        <f>SUM(I203:I207)</f>
        <v>132496</v>
      </c>
      <c r="J202" s="174">
        <f>SUM(J203:J207)</f>
        <v>7807</v>
      </c>
      <c r="K202" s="174">
        <f>SUM(K203:K207)</f>
        <v>20283</v>
      </c>
      <c r="L202" s="181">
        <f>SUM(L203:L207)</f>
        <v>1022</v>
      </c>
    </row>
    <row r="203" spans="1:12" ht="19.5" customHeight="1">
      <c r="A203" s="69" t="s">
        <v>238</v>
      </c>
      <c r="B203" s="10">
        <v>34906</v>
      </c>
      <c r="C203" s="10">
        <v>13597</v>
      </c>
      <c r="D203" s="10">
        <v>1523</v>
      </c>
      <c r="E203" s="10">
        <v>662</v>
      </c>
      <c r="F203" s="10">
        <f>B203-C203-D203-E203</f>
        <v>19124</v>
      </c>
      <c r="G203" s="10">
        <v>165</v>
      </c>
      <c r="H203" s="10">
        <f>F203-G203</f>
        <v>18959</v>
      </c>
      <c r="I203" s="10">
        <v>13962</v>
      </c>
      <c r="J203" s="10">
        <v>2244</v>
      </c>
      <c r="K203" s="10">
        <f>H203-I203-J203</f>
        <v>2753</v>
      </c>
      <c r="L203" s="122">
        <v>412</v>
      </c>
    </row>
    <row r="204" spans="1:12" ht="19.5" customHeight="1">
      <c r="A204" s="69" t="s">
        <v>239</v>
      </c>
      <c r="B204" s="10">
        <v>194378</v>
      </c>
      <c r="C204" s="10">
        <v>48683</v>
      </c>
      <c r="D204" s="10">
        <v>12251</v>
      </c>
      <c r="E204" s="10">
        <v>17324</v>
      </c>
      <c r="F204" s="10">
        <f>B204-C204-D204-E204</f>
        <v>116120</v>
      </c>
      <c r="G204" s="10">
        <v>1084</v>
      </c>
      <c r="H204" s="10">
        <f>F204-G204</f>
        <v>115036</v>
      </c>
      <c r="I204" s="10">
        <v>98968</v>
      </c>
      <c r="J204" s="10">
        <v>4058</v>
      </c>
      <c r="K204" s="10">
        <f>H204-I204-J204</f>
        <v>12010</v>
      </c>
      <c r="L204" s="122">
        <v>442</v>
      </c>
    </row>
    <row r="205" spans="1:12" ht="19.5" customHeight="1">
      <c r="A205" s="69" t="s">
        <v>240</v>
      </c>
      <c r="B205" s="10">
        <v>8642</v>
      </c>
      <c r="C205" s="10">
        <v>3320</v>
      </c>
      <c r="D205" s="10">
        <v>411</v>
      </c>
      <c r="E205" s="10">
        <v>263</v>
      </c>
      <c r="F205" s="10">
        <f>B205-C205-D205-E205</f>
        <v>4648</v>
      </c>
      <c r="G205" s="10">
        <v>34</v>
      </c>
      <c r="H205" s="10">
        <f>F205-G205</f>
        <v>4614</v>
      </c>
      <c r="I205" s="10">
        <v>1879</v>
      </c>
      <c r="J205" s="10">
        <v>346</v>
      </c>
      <c r="K205" s="10">
        <f>H205-I205-J205</f>
        <v>2389</v>
      </c>
      <c r="L205" s="122">
        <v>5</v>
      </c>
    </row>
    <row r="206" spans="1:12" ht="19.5" customHeight="1">
      <c r="A206" s="69" t="s">
        <v>241</v>
      </c>
      <c r="B206" s="10">
        <v>20087</v>
      </c>
      <c r="C206" s="10">
        <v>5280</v>
      </c>
      <c r="D206" s="10">
        <v>1018</v>
      </c>
      <c r="E206" s="10">
        <v>2003</v>
      </c>
      <c r="F206" s="10">
        <f>B206-C206-D206-E206</f>
        <v>11786</v>
      </c>
      <c r="G206" s="10">
        <v>26</v>
      </c>
      <c r="H206" s="10">
        <f>F206-G206</f>
        <v>11760</v>
      </c>
      <c r="I206" s="10">
        <v>8400</v>
      </c>
      <c r="J206" s="10">
        <v>638</v>
      </c>
      <c r="K206" s="10">
        <f>H206-I206-J206</f>
        <v>2722</v>
      </c>
      <c r="L206" s="122">
        <v>7</v>
      </c>
    </row>
    <row r="207" spans="1:12" ht="19.5" customHeight="1">
      <c r="A207" s="69" t="s">
        <v>242</v>
      </c>
      <c r="B207" s="10">
        <v>18683</v>
      </c>
      <c r="C207" s="10">
        <v>6002</v>
      </c>
      <c r="D207" s="10">
        <v>1283</v>
      </c>
      <c r="E207" s="10">
        <v>1018</v>
      </c>
      <c r="F207" s="10">
        <f>B207-C207-D207-E207</f>
        <v>10380</v>
      </c>
      <c r="G207" s="10">
        <v>163</v>
      </c>
      <c r="H207" s="10">
        <f>F207-G207</f>
        <v>10217</v>
      </c>
      <c r="I207" s="10">
        <v>9287</v>
      </c>
      <c r="J207" s="10">
        <v>521</v>
      </c>
      <c r="K207" s="10">
        <f>H207-I207-J207</f>
        <v>409</v>
      </c>
      <c r="L207" s="122">
        <v>156</v>
      </c>
    </row>
    <row r="208" spans="1:12" ht="19.5" customHeight="1">
      <c r="A208" s="71" t="s">
        <v>11</v>
      </c>
      <c r="B208" s="95">
        <f t="shared" ref="B208:H209" si="97">B209</f>
        <v>219630</v>
      </c>
      <c r="C208" s="95">
        <f t="shared" si="97"/>
        <v>0</v>
      </c>
      <c r="D208" s="95">
        <f t="shared" si="97"/>
        <v>0</v>
      </c>
      <c r="E208" s="95">
        <f t="shared" si="97"/>
        <v>0</v>
      </c>
      <c r="F208" s="95">
        <f t="shared" si="97"/>
        <v>219630</v>
      </c>
      <c r="G208" s="95">
        <f t="shared" si="97"/>
        <v>0</v>
      </c>
      <c r="H208" s="95">
        <f t="shared" si="97"/>
        <v>219630</v>
      </c>
      <c r="I208" s="95">
        <f t="shared" ref="I208:L209" si="98">I209</f>
        <v>219630</v>
      </c>
      <c r="J208" s="95">
        <f t="shared" si="98"/>
        <v>0</v>
      </c>
      <c r="K208" s="95">
        <f t="shared" si="98"/>
        <v>0</v>
      </c>
      <c r="L208" s="121">
        <f t="shared" si="98"/>
        <v>0</v>
      </c>
    </row>
    <row r="209" spans="1:12" ht="19.5" customHeight="1">
      <c r="A209" s="165" t="s">
        <v>243</v>
      </c>
      <c r="B209" s="174">
        <f t="shared" si="97"/>
        <v>219630</v>
      </c>
      <c r="C209" s="174">
        <f t="shared" si="97"/>
        <v>0</v>
      </c>
      <c r="D209" s="174">
        <f t="shared" si="97"/>
        <v>0</v>
      </c>
      <c r="E209" s="174">
        <f t="shared" si="97"/>
        <v>0</v>
      </c>
      <c r="F209" s="174">
        <f t="shared" si="97"/>
        <v>219630</v>
      </c>
      <c r="G209" s="174">
        <f t="shared" si="97"/>
        <v>0</v>
      </c>
      <c r="H209" s="174">
        <f t="shared" si="97"/>
        <v>219630</v>
      </c>
      <c r="I209" s="174">
        <f t="shared" si="98"/>
        <v>219630</v>
      </c>
      <c r="J209" s="174">
        <f t="shared" si="98"/>
        <v>0</v>
      </c>
      <c r="K209" s="174">
        <f t="shared" si="98"/>
        <v>0</v>
      </c>
      <c r="L209" s="181">
        <f t="shared" si="98"/>
        <v>0</v>
      </c>
    </row>
    <row r="210" spans="1:12" ht="19.5" customHeight="1">
      <c r="A210" s="84" t="s">
        <v>244</v>
      </c>
      <c r="B210" s="86">
        <v>219630</v>
      </c>
      <c r="C210" s="86">
        <v>0</v>
      </c>
      <c r="D210" s="86">
        <v>0</v>
      </c>
      <c r="E210" s="86">
        <v>0</v>
      </c>
      <c r="F210" s="86">
        <f>B210-C210-D210-E210</f>
        <v>219630</v>
      </c>
      <c r="G210" s="86">
        <v>0</v>
      </c>
      <c r="H210" s="86">
        <f>F210-G210</f>
        <v>219630</v>
      </c>
      <c r="I210" s="86">
        <v>219630</v>
      </c>
      <c r="J210" s="86">
        <v>0</v>
      </c>
      <c r="K210" s="86">
        <f>H210-I210-J210</f>
        <v>0</v>
      </c>
      <c r="L210" s="123">
        <v>0</v>
      </c>
    </row>
    <row r="211" spans="1:12" ht="11.25" customHeight="1"/>
    <row r="212" spans="1:12">
      <c r="A212" s="3" t="s">
        <v>793</v>
      </c>
    </row>
    <row r="213" spans="1:12">
      <c r="A213" s="3" t="s">
        <v>794</v>
      </c>
    </row>
    <row r="214" spans="1:12" ht="13.5" thickBot="1"/>
    <row r="215" spans="1:12" ht="13.5" thickTop="1">
      <c r="A215" s="15" t="str">
        <f>'Περιεχόμενα-Contents'!B11</f>
        <v>(Τελευταία Ενημέρωση/Last update 07/10/2025)</v>
      </c>
      <c r="B215" s="14"/>
      <c r="C215" s="14"/>
      <c r="D215" s="14"/>
      <c r="E215" s="14"/>
      <c r="F215" s="14"/>
      <c r="G215" s="14"/>
      <c r="H215" s="14"/>
      <c r="I215" s="14"/>
      <c r="J215" s="14"/>
      <c r="K215" s="14"/>
      <c r="L215" s="14"/>
    </row>
    <row r="216" spans="1:12">
      <c r="A216" s="13" t="str">
        <f>'Περιεχόμενα-Contents'!B12</f>
        <v>COPYRIGHT ©: 2025 ΚΥΠΡΙΑΚΗ ΔΗΜΟΚΡΑΤΙΑ, ΣΤΑΤΙΣΤΙΚΗ ΥΠΗΡΕΣΙΑ/REPUBLIC OF CYPRUS, STATISTICAL SERVICE</v>
      </c>
    </row>
    <row r="219" spans="1:12" ht="13.5" customHeight="1"/>
    <row r="221" spans="1:12" ht="13.5" customHeight="1"/>
  </sheetData>
  <mergeCells count="3">
    <mergeCell ref="A4:L4"/>
    <mergeCell ref="A5:L5"/>
    <mergeCell ref="A1:B1"/>
  </mergeCells>
  <phoneticPr fontId="50" type="noConversion"/>
  <hyperlinks>
    <hyperlink ref="A1" location="'Περιεχόμενα-Contents'!A1" display="Περιεχόμενα - Contents" xr:uid="{00000000-0004-0000-0700-000000000000}"/>
  </hyperlinks>
  <printOptions horizontalCentered="1"/>
  <pageMargins left="0.23" right="0.15748031496062992" top="0.99" bottom="0.47244094488188981" header="0.27559055118110237" footer="0.23622047244094491"/>
  <pageSetup paperSize="9" scale="83" fitToWidth="0" fitToHeight="0" orientation="landscape" r:id="rId1"/>
  <headerFooter differentFirst="1">
    <oddHeader>&amp;R&amp;"Arial,Έντονα"ΕΡΕΥΝΑ ΥΠΗΡΕΣΙΩΝ ΚΑΙ ΜΕΤΑΦΟΡΩΝ 2023
SERVICES AND TRANSPORT SURVEY 2023&amp;"Arial,Πλάγια"&amp;8
Πίνακας 4 (συνέχεια)
Table 4 (continued)</oddHeader>
    <oddFooter xml:space="preserve">&amp;C- &amp;P - </oddFooter>
    <firstHeader>&amp;R&amp;"Arial,Έντονα"ΕΡΕΥΝΑ ΥΠΗΡΕΣΙΩΝ ΚΑΙ ΜΕΤΑΦΟΡΩΝ 2023
SERVICES AND TRANSPORT SURVEY 2023</firstHeader>
    <firstFooter>&amp;C- &amp;P -&amp;R&amp;"Arial,Πλάγια"&amp;8(συνεχίζεται)
(continued)</firstFooter>
  </headerFooter>
  <rowBreaks count="5" manualBreakCount="5">
    <brk id="30" max="11" man="1"/>
    <brk id="55" max="11" man="1"/>
    <brk id="79" max="11" man="1"/>
    <brk id="102" max="11" man="1"/>
    <brk id="15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15"/>
  <sheetViews>
    <sheetView zoomScaleNormal="100" workbookViewId="0">
      <pane ySplit="9" topLeftCell="A10" activePane="bottomLeft" state="frozen"/>
      <selection activeCell="C14" sqref="C14"/>
      <selection pane="bottomLeft" sqref="A1:B1"/>
    </sheetView>
  </sheetViews>
  <sheetFormatPr defaultRowHeight="12.75"/>
  <cols>
    <col min="1" max="1" width="18" style="3" customWidth="1"/>
    <col min="2" max="3" width="16" style="3" customWidth="1"/>
    <col min="4" max="4" width="15.42578125" style="3" customWidth="1"/>
    <col min="5" max="6" width="16.7109375" style="3" customWidth="1"/>
    <col min="7" max="7" width="15.140625" style="3" customWidth="1"/>
    <col min="8" max="16384" width="9.140625" style="3"/>
  </cols>
  <sheetData>
    <row r="1" spans="1:7" ht="13.5" customHeight="1">
      <c r="A1" s="196" t="s">
        <v>465</v>
      </c>
      <c r="B1" s="196"/>
      <c r="C1" s="4"/>
      <c r="D1" s="4"/>
      <c r="G1" s="88" t="s">
        <v>813</v>
      </c>
    </row>
    <row r="2" spans="1:7" ht="12.95" customHeight="1">
      <c r="A2" s="5"/>
      <c r="B2" s="4"/>
      <c r="C2" s="4"/>
      <c r="D2" s="4"/>
      <c r="G2" s="88" t="s">
        <v>814</v>
      </c>
    </row>
    <row r="3" spans="1:7" ht="12.95" customHeight="1">
      <c r="A3" s="5"/>
      <c r="B3" s="4"/>
      <c r="C3" s="4"/>
      <c r="D3" s="4"/>
      <c r="E3" s="4"/>
      <c r="F3" s="4"/>
      <c r="G3" s="4"/>
    </row>
    <row r="4" spans="1:7" ht="33" customHeight="1">
      <c r="A4" s="193" t="s">
        <v>832</v>
      </c>
      <c r="B4" s="194"/>
      <c r="C4" s="194"/>
      <c r="D4" s="194"/>
      <c r="E4" s="194"/>
      <c r="F4" s="194"/>
      <c r="G4" s="194"/>
    </row>
    <row r="5" spans="1:7" ht="19.5" customHeight="1" thickBot="1">
      <c r="A5" s="213" t="s">
        <v>833</v>
      </c>
      <c r="B5" s="213"/>
      <c r="C5" s="213"/>
      <c r="D5" s="213"/>
      <c r="E5" s="213"/>
      <c r="F5" s="213"/>
      <c r="G5" s="213"/>
    </row>
    <row r="6" spans="1:7" ht="7.5" customHeight="1" thickTop="1"/>
    <row r="7" spans="1:7" ht="13.5" customHeight="1">
      <c r="G7" s="9" t="s">
        <v>0</v>
      </c>
    </row>
    <row r="8" spans="1:7" ht="57" customHeight="1">
      <c r="A8" s="136" t="s">
        <v>743</v>
      </c>
      <c r="B8" s="143" t="s">
        <v>782</v>
      </c>
      <c r="C8" s="143" t="s">
        <v>783</v>
      </c>
      <c r="D8" s="143" t="s">
        <v>784</v>
      </c>
      <c r="E8" s="143" t="s">
        <v>797</v>
      </c>
      <c r="F8" s="21" t="s">
        <v>785</v>
      </c>
      <c r="G8" s="144" t="s">
        <v>786</v>
      </c>
    </row>
    <row r="9" spans="1:7" ht="42" customHeight="1">
      <c r="A9" s="137" t="s">
        <v>740</v>
      </c>
      <c r="B9" s="145" t="s">
        <v>458</v>
      </c>
      <c r="C9" s="145" t="s">
        <v>459</v>
      </c>
      <c r="D9" s="145" t="s">
        <v>460</v>
      </c>
      <c r="E9" s="145" t="s">
        <v>719</v>
      </c>
      <c r="F9" s="22" t="s">
        <v>461</v>
      </c>
      <c r="G9" s="75" t="s">
        <v>451</v>
      </c>
    </row>
    <row r="10" spans="1:7" s="96" customFormat="1" ht="19.5" customHeight="1">
      <c r="A10" s="71" t="s">
        <v>3</v>
      </c>
      <c r="B10" s="91">
        <f>B11+B17+B20+B27</f>
        <v>14463</v>
      </c>
      <c r="C10" s="91">
        <f t="shared" ref="C10:G10" si="0">C11+C17+C20+C27</f>
        <v>32284</v>
      </c>
      <c r="D10" s="91">
        <f t="shared" si="0"/>
        <v>3522</v>
      </c>
      <c r="E10" s="91">
        <f t="shared" si="0"/>
        <v>6223</v>
      </c>
      <c r="F10" s="91">
        <f t="shared" si="0"/>
        <v>17496</v>
      </c>
      <c r="G10" s="92">
        <f t="shared" si="0"/>
        <v>73988</v>
      </c>
    </row>
    <row r="11" spans="1:7" s="96" customFormat="1" ht="19.5" customHeight="1">
      <c r="A11" s="165" t="s">
        <v>46</v>
      </c>
      <c r="B11" s="171">
        <f t="shared" ref="B11:G11" si="1">SUM(B12:B16)</f>
        <v>3859</v>
      </c>
      <c r="C11" s="171">
        <f t="shared" si="1"/>
        <v>20398</v>
      </c>
      <c r="D11" s="171">
        <f t="shared" si="1"/>
        <v>216</v>
      </c>
      <c r="E11" s="171">
        <f t="shared" si="1"/>
        <v>291</v>
      </c>
      <c r="F11" s="171">
        <f t="shared" si="1"/>
        <v>77</v>
      </c>
      <c r="G11" s="182">
        <f t="shared" si="1"/>
        <v>24841</v>
      </c>
    </row>
    <row r="12" spans="1:7" ht="19.5" customHeight="1">
      <c r="A12" s="69" t="s">
        <v>47</v>
      </c>
      <c r="B12" s="8">
        <v>880</v>
      </c>
      <c r="C12" s="8">
        <v>15523</v>
      </c>
      <c r="D12" s="8">
        <v>16</v>
      </c>
      <c r="E12" s="8">
        <v>186</v>
      </c>
      <c r="F12" s="8">
        <v>981</v>
      </c>
      <c r="G12" s="183">
        <f>B12+C12+D12+E12+F12</f>
        <v>17586</v>
      </c>
    </row>
    <row r="13" spans="1:7" ht="19.5" customHeight="1">
      <c r="A13" s="69" t="s">
        <v>48</v>
      </c>
      <c r="B13" s="8">
        <v>777</v>
      </c>
      <c r="C13" s="8">
        <v>1406</v>
      </c>
      <c r="D13" s="8">
        <v>26</v>
      </c>
      <c r="E13" s="8">
        <v>33</v>
      </c>
      <c r="F13" s="8">
        <v>318</v>
      </c>
      <c r="G13" s="183">
        <f>B13+C13+D13+E13+F13</f>
        <v>2560</v>
      </c>
    </row>
    <row r="14" spans="1:7" ht="19.5" customHeight="1">
      <c r="A14" s="69" t="s">
        <v>49</v>
      </c>
      <c r="B14" s="8">
        <v>431</v>
      </c>
      <c r="C14" s="8">
        <v>1770</v>
      </c>
      <c r="D14" s="8">
        <v>52</v>
      </c>
      <c r="E14" s="8">
        <v>4</v>
      </c>
      <c r="F14" s="8">
        <v>10</v>
      </c>
      <c r="G14" s="183">
        <f>B14+C14+D14+E14+F14</f>
        <v>2267</v>
      </c>
    </row>
    <row r="15" spans="1:7" ht="19.5" customHeight="1">
      <c r="A15" s="69" t="s">
        <v>50</v>
      </c>
      <c r="B15" s="8">
        <v>1750</v>
      </c>
      <c r="C15" s="8">
        <v>1726</v>
      </c>
      <c r="D15" s="8">
        <v>86</v>
      </c>
      <c r="E15" s="8">
        <v>64</v>
      </c>
      <c r="F15" s="8">
        <v>-1247</v>
      </c>
      <c r="G15" s="183">
        <f>B15+C15+D15+E15+F15</f>
        <v>2379</v>
      </c>
    </row>
    <row r="16" spans="1:7" ht="19.5" customHeight="1">
      <c r="A16" s="69" t="s">
        <v>51</v>
      </c>
      <c r="B16" s="8">
        <v>21</v>
      </c>
      <c r="C16" s="8">
        <v>-27</v>
      </c>
      <c r="D16" s="8">
        <v>36</v>
      </c>
      <c r="E16" s="8">
        <v>4</v>
      </c>
      <c r="F16" s="8">
        <v>15</v>
      </c>
      <c r="G16" s="183">
        <f>B16+C16+D16+E16+F16</f>
        <v>49</v>
      </c>
    </row>
    <row r="17" spans="1:7" s="96" customFormat="1" ht="19.5" customHeight="1">
      <c r="A17" s="165" t="s">
        <v>834</v>
      </c>
      <c r="B17" s="171">
        <f t="shared" ref="B17:G17" si="2">SUM(B18:B19)</f>
        <v>0</v>
      </c>
      <c r="C17" s="171">
        <f t="shared" si="2"/>
        <v>13822</v>
      </c>
      <c r="D17" s="171">
        <f t="shared" si="2"/>
        <v>380</v>
      </c>
      <c r="E17" s="171">
        <f t="shared" si="2"/>
        <v>74</v>
      </c>
      <c r="F17" s="171">
        <f t="shared" si="2"/>
        <v>950</v>
      </c>
      <c r="G17" s="182">
        <f t="shared" si="2"/>
        <v>15226</v>
      </c>
    </row>
    <row r="18" spans="1:7" ht="19.5" customHeight="1">
      <c r="A18" s="69" t="s">
        <v>835</v>
      </c>
      <c r="B18" s="8">
        <v>0</v>
      </c>
      <c r="C18" s="8">
        <v>898</v>
      </c>
      <c r="D18" s="8">
        <v>380</v>
      </c>
      <c r="E18" s="8">
        <v>74</v>
      </c>
      <c r="F18" s="8">
        <v>950</v>
      </c>
      <c r="G18" s="183">
        <f>B18+C18+D18+E18+F18</f>
        <v>2302</v>
      </c>
    </row>
    <row r="19" spans="1:7" ht="19.5" customHeight="1">
      <c r="A19" s="69" t="s">
        <v>54</v>
      </c>
      <c r="B19" s="8">
        <v>0</v>
      </c>
      <c r="C19" s="8">
        <v>12924</v>
      </c>
      <c r="D19" s="8">
        <v>0</v>
      </c>
      <c r="E19" s="8">
        <v>0</v>
      </c>
      <c r="F19" s="8">
        <v>0</v>
      </c>
      <c r="G19" s="183">
        <f>B19+C19+D19+E19+F19</f>
        <v>12924</v>
      </c>
    </row>
    <row r="20" spans="1:7" s="96" customFormat="1" ht="19.5" customHeight="1">
      <c r="A20" s="165" t="s">
        <v>57</v>
      </c>
      <c r="B20" s="171">
        <f t="shared" ref="B20:G20" si="3">SUM(B21:B26)</f>
        <v>10218</v>
      </c>
      <c r="C20" s="171">
        <f t="shared" si="3"/>
        <v>-2883</v>
      </c>
      <c r="D20" s="171">
        <f t="shared" si="3"/>
        <v>2491</v>
      </c>
      <c r="E20" s="171">
        <f t="shared" si="3"/>
        <v>5792</v>
      </c>
      <c r="F20" s="171">
        <f t="shared" si="3"/>
        <v>16099</v>
      </c>
      <c r="G20" s="182">
        <f t="shared" si="3"/>
        <v>31717</v>
      </c>
    </row>
    <row r="21" spans="1:7" ht="19.5" customHeight="1">
      <c r="A21" s="69" t="s">
        <v>58</v>
      </c>
      <c r="B21" s="8">
        <v>5052</v>
      </c>
      <c r="C21" s="8">
        <v>263</v>
      </c>
      <c r="D21" s="8">
        <v>1</v>
      </c>
      <c r="E21" s="8">
        <v>75</v>
      </c>
      <c r="F21" s="8">
        <v>274</v>
      </c>
      <c r="G21" s="183">
        <f t="shared" ref="G21:G26" si="4">B21+C21+D21+E21+F21</f>
        <v>5665</v>
      </c>
    </row>
    <row r="22" spans="1:7" ht="19.5" customHeight="1">
      <c r="A22" s="69" t="s">
        <v>60</v>
      </c>
      <c r="B22" s="8">
        <v>13</v>
      </c>
      <c r="C22" s="8">
        <v>135</v>
      </c>
      <c r="D22" s="8">
        <v>21</v>
      </c>
      <c r="E22" s="8">
        <v>39</v>
      </c>
      <c r="F22" s="8">
        <v>2</v>
      </c>
      <c r="G22" s="183">
        <f t="shared" si="4"/>
        <v>210</v>
      </c>
    </row>
    <row r="23" spans="1:7" ht="19.5" customHeight="1">
      <c r="A23" s="69" t="s">
        <v>61</v>
      </c>
      <c r="B23" s="8">
        <v>194</v>
      </c>
      <c r="C23" s="8">
        <v>1213</v>
      </c>
      <c r="D23" s="8">
        <v>447</v>
      </c>
      <c r="E23" s="8">
        <v>191</v>
      </c>
      <c r="F23" s="8">
        <v>7810</v>
      </c>
      <c r="G23" s="183">
        <f t="shared" si="4"/>
        <v>9855</v>
      </c>
    </row>
    <row r="24" spans="1:7" ht="19.5" customHeight="1">
      <c r="A24" s="69" t="s">
        <v>62</v>
      </c>
      <c r="B24" s="8">
        <v>1061</v>
      </c>
      <c r="C24" s="8">
        <v>3455</v>
      </c>
      <c r="D24" s="8">
        <v>395</v>
      </c>
      <c r="E24" s="8">
        <v>781</v>
      </c>
      <c r="F24" s="8">
        <v>6786</v>
      </c>
      <c r="G24" s="183">
        <f t="shared" si="4"/>
        <v>12478</v>
      </c>
    </row>
    <row r="25" spans="1:7" ht="19.5" customHeight="1">
      <c r="A25" s="69" t="s">
        <v>63</v>
      </c>
      <c r="B25" s="8">
        <v>29</v>
      </c>
      <c r="C25" s="8">
        <v>76</v>
      </c>
      <c r="D25" s="8">
        <v>20</v>
      </c>
      <c r="E25" s="8">
        <v>37</v>
      </c>
      <c r="F25" s="8">
        <v>627</v>
      </c>
      <c r="G25" s="183">
        <f t="shared" si="4"/>
        <v>789</v>
      </c>
    </row>
    <row r="26" spans="1:7" ht="19.5" customHeight="1">
      <c r="A26" s="69" t="s">
        <v>64</v>
      </c>
      <c r="B26" s="8">
        <v>3869</v>
      </c>
      <c r="C26" s="8">
        <v>-8025</v>
      </c>
      <c r="D26" s="8">
        <v>1607</v>
      </c>
      <c r="E26" s="8">
        <v>4669</v>
      </c>
      <c r="F26" s="8">
        <v>600</v>
      </c>
      <c r="G26" s="183">
        <f t="shared" si="4"/>
        <v>2720</v>
      </c>
    </row>
    <row r="27" spans="1:7" s="96" customFormat="1" ht="19.5" customHeight="1">
      <c r="A27" s="165" t="s">
        <v>65</v>
      </c>
      <c r="B27" s="171">
        <f t="shared" ref="B27:G27" si="5">SUM(B28:B29)</f>
        <v>386</v>
      </c>
      <c r="C27" s="171">
        <f t="shared" si="5"/>
        <v>947</v>
      </c>
      <c r="D27" s="171">
        <f t="shared" si="5"/>
        <v>435</v>
      </c>
      <c r="E27" s="171">
        <f t="shared" si="5"/>
        <v>66</v>
      </c>
      <c r="F27" s="171">
        <f t="shared" si="5"/>
        <v>370</v>
      </c>
      <c r="G27" s="182">
        <f t="shared" si="5"/>
        <v>2204</v>
      </c>
    </row>
    <row r="28" spans="1:7" ht="19.5" customHeight="1">
      <c r="A28" s="69" t="s">
        <v>66</v>
      </c>
      <c r="B28" s="8">
        <v>41</v>
      </c>
      <c r="C28" s="8">
        <v>0</v>
      </c>
      <c r="D28" s="8">
        <v>19</v>
      </c>
      <c r="E28" s="8">
        <v>48</v>
      </c>
      <c r="F28" s="8">
        <v>142</v>
      </c>
      <c r="G28" s="183">
        <f>B28+C28+D28+E28+F28</f>
        <v>250</v>
      </c>
    </row>
    <row r="29" spans="1:7" ht="19.5" customHeight="1">
      <c r="A29" s="69" t="s">
        <v>67</v>
      </c>
      <c r="B29" s="8">
        <v>345</v>
      </c>
      <c r="C29" s="8">
        <v>947</v>
      </c>
      <c r="D29" s="8">
        <v>416</v>
      </c>
      <c r="E29" s="8">
        <v>18</v>
      </c>
      <c r="F29" s="8">
        <v>228</v>
      </c>
      <c r="G29" s="183">
        <f>B29+C29+D29+E29+F29</f>
        <v>1954</v>
      </c>
    </row>
    <row r="30" spans="1:7" s="96" customFormat="1" ht="19.5" customHeight="1">
      <c r="A30" s="71" t="s">
        <v>245</v>
      </c>
      <c r="B30" s="91">
        <f t="shared" ref="B30:G30" si="6">B31+B35</f>
        <v>192784</v>
      </c>
      <c r="C30" s="91">
        <f t="shared" si="6"/>
        <v>2459</v>
      </c>
      <c r="D30" s="91">
        <f t="shared" si="6"/>
        <v>37110</v>
      </c>
      <c r="E30" s="91">
        <f t="shared" si="6"/>
        <v>3899</v>
      </c>
      <c r="F30" s="91">
        <f t="shared" si="6"/>
        <v>25034</v>
      </c>
      <c r="G30" s="92">
        <f t="shared" si="6"/>
        <v>261286</v>
      </c>
    </row>
    <row r="31" spans="1:7" s="96" customFormat="1" ht="19.5" customHeight="1">
      <c r="A31" s="165" t="s">
        <v>246</v>
      </c>
      <c r="B31" s="171">
        <f t="shared" ref="B31:G31" si="7">SUM(B32:B34)</f>
        <v>156395</v>
      </c>
      <c r="C31" s="171">
        <f t="shared" si="7"/>
        <v>738</v>
      </c>
      <c r="D31" s="171">
        <f t="shared" si="7"/>
        <v>28478</v>
      </c>
      <c r="E31" s="171">
        <f t="shared" si="7"/>
        <v>1769</v>
      </c>
      <c r="F31" s="171">
        <f t="shared" si="7"/>
        <v>18142</v>
      </c>
      <c r="G31" s="182">
        <f t="shared" si="7"/>
        <v>205522</v>
      </c>
    </row>
    <row r="32" spans="1:7" ht="19.5" customHeight="1">
      <c r="A32" s="69" t="s">
        <v>248</v>
      </c>
      <c r="B32" s="8">
        <v>154906</v>
      </c>
      <c r="C32" s="8">
        <v>631</v>
      </c>
      <c r="D32" s="8">
        <v>27403</v>
      </c>
      <c r="E32" s="8">
        <v>1712</v>
      </c>
      <c r="F32" s="8">
        <v>17891</v>
      </c>
      <c r="G32" s="183">
        <f>B32+C32+D32+E32+F32</f>
        <v>202543</v>
      </c>
    </row>
    <row r="33" spans="1:7" ht="19.5" customHeight="1">
      <c r="A33" s="69" t="s">
        <v>249</v>
      </c>
      <c r="B33" s="8">
        <v>1356</v>
      </c>
      <c r="C33" s="8">
        <v>107</v>
      </c>
      <c r="D33" s="8">
        <v>990</v>
      </c>
      <c r="E33" s="8">
        <v>54</v>
      </c>
      <c r="F33" s="8">
        <v>248</v>
      </c>
      <c r="G33" s="183">
        <f>B33+C33+D33+E33+F33</f>
        <v>2755</v>
      </c>
    </row>
    <row r="34" spans="1:7" ht="19.5" customHeight="1">
      <c r="A34" s="69" t="s">
        <v>801</v>
      </c>
      <c r="B34" s="8">
        <v>133</v>
      </c>
      <c r="C34" s="8">
        <v>0</v>
      </c>
      <c r="D34" s="8">
        <v>85</v>
      </c>
      <c r="E34" s="8">
        <v>3</v>
      </c>
      <c r="F34" s="8">
        <v>3</v>
      </c>
      <c r="G34" s="183">
        <f>B34+C34+D34+E34+F34</f>
        <v>224</v>
      </c>
    </row>
    <row r="35" spans="1:7" s="96" customFormat="1" ht="19.5" customHeight="1">
      <c r="A35" s="165" t="s">
        <v>252</v>
      </c>
      <c r="B35" s="171">
        <f t="shared" ref="B35:G35" si="8">SUM(B36:B39)</f>
        <v>36389</v>
      </c>
      <c r="C35" s="171">
        <f t="shared" si="8"/>
        <v>1721</v>
      </c>
      <c r="D35" s="171">
        <f t="shared" si="8"/>
        <v>8632</v>
      </c>
      <c r="E35" s="171">
        <f t="shared" si="8"/>
        <v>2130</v>
      </c>
      <c r="F35" s="171">
        <f t="shared" si="8"/>
        <v>6892</v>
      </c>
      <c r="G35" s="182">
        <f t="shared" si="8"/>
        <v>55764</v>
      </c>
    </row>
    <row r="36" spans="1:7" ht="19.5" customHeight="1">
      <c r="A36" s="69" t="s">
        <v>253</v>
      </c>
      <c r="B36" s="8">
        <v>31520</v>
      </c>
      <c r="C36" s="8">
        <v>1214</v>
      </c>
      <c r="D36" s="8">
        <v>10506</v>
      </c>
      <c r="E36" s="8">
        <v>1316</v>
      </c>
      <c r="F36" s="8">
        <v>6599</v>
      </c>
      <c r="G36" s="183">
        <f>B36+C36+D36+E36+F36</f>
        <v>51155</v>
      </c>
    </row>
    <row r="37" spans="1:7" ht="19.5" customHeight="1">
      <c r="A37" s="69" t="s">
        <v>254</v>
      </c>
      <c r="B37" s="8">
        <v>-5</v>
      </c>
      <c r="C37" s="8">
        <v>414</v>
      </c>
      <c r="D37" s="8">
        <v>100</v>
      </c>
      <c r="E37" s="8">
        <v>4</v>
      </c>
      <c r="F37" s="8">
        <v>2</v>
      </c>
      <c r="G37" s="183">
        <f>B37+C37+D37+E37+F37</f>
        <v>515</v>
      </c>
    </row>
    <row r="38" spans="1:7" ht="19.5" customHeight="1">
      <c r="A38" s="69" t="s">
        <v>255</v>
      </c>
      <c r="B38" s="8">
        <v>223</v>
      </c>
      <c r="C38" s="8">
        <v>-14</v>
      </c>
      <c r="D38" s="8">
        <v>177</v>
      </c>
      <c r="E38" s="8">
        <v>279</v>
      </c>
      <c r="F38" s="8">
        <v>35</v>
      </c>
      <c r="G38" s="183">
        <f>B38+C38+D38+E38+F38</f>
        <v>700</v>
      </c>
    </row>
    <row r="39" spans="1:7" ht="19.5" customHeight="1">
      <c r="A39" s="69" t="s">
        <v>256</v>
      </c>
      <c r="B39" s="8">
        <v>4651</v>
      </c>
      <c r="C39" s="8">
        <v>107</v>
      </c>
      <c r="D39" s="8">
        <v>-2151</v>
      </c>
      <c r="E39" s="8">
        <v>531</v>
      </c>
      <c r="F39" s="8">
        <v>256</v>
      </c>
      <c r="G39" s="183">
        <f>B39+C39+D39+E39+F39</f>
        <v>3394</v>
      </c>
    </row>
    <row r="40" spans="1:7" s="96" customFormat="1" ht="19.5" customHeight="1">
      <c r="A40" s="71" t="s">
        <v>4</v>
      </c>
      <c r="B40" s="91">
        <f t="shared" ref="B40:G40" si="9">B41+B49+B55+B58+B63+B68</f>
        <v>62373</v>
      </c>
      <c r="C40" s="91">
        <f t="shared" si="9"/>
        <v>3071</v>
      </c>
      <c r="D40" s="91">
        <f t="shared" si="9"/>
        <v>9539</v>
      </c>
      <c r="E40" s="91">
        <f t="shared" si="9"/>
        <v>116557</v>
      </c>
      <c r="F40" s="91">
        <f t="shared" si="9"/>
        <v>145814</v>
      </c>
      <c r="G40" s="92">
        <f t="shared" si="9"/>
        <v>337354</v>
      </c>
    </row>
    <row r="41" spans="1:7" s="96" customFormat="1" ht="19.5" customHeight="1">
      <c r="A41" s="165" t="s">
        <v>68</v>
      </c>
      <c r="B41" s="171">
        <f t="shared" ref="B41:G41" si="10">SUM(B42:B48)</f>
        <v>1413</v>
      </c>
      <c r="C41" s="171">
        <f t="shared" si="10"/>
        <v>646</v>
      </c>
      <c r="D41" s="171">
        <f t="shared" si="10"/>
        <v>2193</v>
      </c>
      <c r="E41" s="171">
        <f t="shared" si="10"/>
        <v>54174</v>
      </c>
      <c r="F41" s="171">
        <f t="shared" si="10"/>
        <v>106684</v>
      </c>
      <c r="G41" s="182">
        <f t="shared" si="10"/>
        <v>165110</v>
      </c>
    </row>
    <row r="42" spans="1:7" ht="19.5" customHeight="1">
      <c r="A42" s="69" t="s">
        <v>69</v>
      </c>
      <c r="B42" s="8">
        <v>0</v>
      </c>
      <c r="C42" s="8">
        <v>0</v>
      </c>
      <c r="D42" s="8">
        <v>15</v>
      </c>
      <c r="E42" s="8">
        <v>0</v>
      </c>
      <c r="F42" s="8">
        <v>0</v>
      </c>
      <c r="G42" s="183">
        <f t="shared" ref="G42:G48" si="11">B42+C42+D42+E42+F42</f>
        <v>15</v>
      </c>
    </row>
    <row r="43" spans="1:7" ht="19.5" customHeight="1">
      <c r="A43" s="69" t="s">
        <v>70</v>
      </c>
      <c r="B43" s="8">
        <v>0</v>
      </c>
      <c r="C43" s="8">
        <v>0</v>
      </c>
      <c r="D43" s="8">
        <v>2</v>
      </c>
      <c r="E43" s="8">
        <v>13</v>
      </c>
      <c r="F43" s="8">
        <v>0</v>
      </c>
      <c r="G43" s="183">
        <f t="shared" si="11"/>
        <v>15</v>
      </c>
    </row>
    <row r="44" spans="1:7" ht="19.5" customHeight="1">
      <c r="A44" s="69" t="s">
        <v>71</v>
      </c>
      <c r="B44" s="8">
        <v>0</v>
      </c>
      <c r="C44" s="8">
        <v>0</v>
      </c>
      <c r="D44" s="8">
        <v>23</v>
      </c>
      <c r="E44" s="8">
        <v>62</v>
      </c>
      <c r="F44" s="8">
        <v>2</v>
      </c>
      <c r="G44" s="183">
        <f t="shared" si="11"/>
        <v>87</v>
      </c>
    </row>
    <row r="45" spans="1:7" ht="19.5" customHeight="1">
      <c r="A45" s="69" t="s">
        <v>72</v>
      </c>
      <c r="B45" s="8">
        <v>90</v>
      </c>
      <c r="C45" s="8">
        <v>82</v>
      </c>
      <c r="D45" s="8">
        <v>49</v>
      </c>
      <c r="E45" s="8">
        <v>16</v>
      </c>
      <c r="F45" s="8">
        <v>0</v>
      </c>
      <c r="G45" s="183">
        <f t="shared" si="11"/>
        <v>237</v>
      </c>
    </row>
    <row r="46" spans="1:7" ht="19.5" customHeight="1">
      <c r="A46" s="69" t="s">
        <v>73</v>
      </c>
      <c r="B46" s="8">
        <v>0</v>
      </c>
      <c r="C46" s="8">
        <v>0</v>
      </c>
      <c r="D46" s="8">
        <v>17</v>
      </c>
      <c r="E46" s="8">
        <v>0</v>
      </c>
      <c r="F46" s="8">
        <v>33</v>
      </c>
      <c r="G46" s="183">
        <f t="shared" si="11"/>
        <v>50</v>
      </c>
    </row>
    <row r="47" spans="1:7" ht="19.5" customHeight="1">
      <c r="A47" s="69" t="s">
        <v>74</v>
      </c>
      <c r="B47" s="8">
        <v>126</v>
      </c>
      <c r="C47" s="8">
        <v>-39</v>
      </c>
      <c r="D47" s="8">
        <v>783</v>
      </c>
      <c r="E47" s="8">
        <v>12860</v>
      </c>
      <c r="F47" s="8">
        <v>101711</v>
      </c>
      <c r="G47" s="183">
        <f t="shared" si="11"/>
        <v>115441</v>
      </c>
    </row>
    <row r="48" spans="1:7" ht="19.5" customHeight="1">
      <c r="A48" s="69" t="s">
        <v>75</v>
      </c>
      <c r="B48" s="8">
        <v>1197</v>
      </c>
      <c r="C48" s="8">
        <v>603</v>
      </c>
      <c r="D48" s="8">
        <v>1304</v>
      </c>
      <c r="E48" s="8">
        <v>41223</v>
      </c>
      <c r="F48" s="8">
        <v>4938</v>
      </c>
      <c r="G48" s="183">
        <f t="shared" si="11"/>
        <v>49265</v>
      </c>
    </row>
    <row r="49" spans="1:7" s="96" customFormat="1" ht="19.5" customHeight="1">
      <c r="A49" s="165" t="s">
        <v>76</v>
      </c>
      <c r="B49" s="171">
        <f t="shared" ref="B49:G49" si="12">SUM(B50:B54)</f>
        <v>-364</v>
      </c>
      <c r="C49" s="171">
        <f t="shared" si="12"/>
        <v>66</v>
      </c>
      <c r="D49" s="171">
        <f t="shared" si="12"/>
        <v>163</v>
      </c>
      <c r="E49" s="171">
        <f t="shared" si="12"/>
        <v>86</v>
      </c>
      <c r="F49" s="171">
        <f t="shared" si="12"/>
        <v>1652</v>
      </c>
      <c r="G49" s="182">
        <f t="shared" si="12"/>
        <v>1603</v>
      </c>
    </row>
    <row r="50" spans="1:7" ht="19.5" customHeight="1">
      <c r="A50" s="69" t="s">
        <v>77</v>
      </c>
      <c r="B50" s="8">
        <v>28</v>
      </c>
      <c r="C50" s="8">
        <v>0</v>
      </c>
      <c r="D50" s="8">
        <v>83</v>
      </c>
      <c r="E50" s="8">
        <v>17</v>
      </c>
      <c r="F50" s="8">
        <v>922</v>
      </c>
      <c r="G50" s="183">
        <f>B50+C50+D50+E50+F50</f>
        <v>1050</v>
      </c>
    </row>
    <row r="51" spans="1:7" ht="19.5" customHeight="1">
      <c r="A51" s="69" t="s">
        <v>78</v>
      </c>
      <c r="B51" s="8">
        <v>0</v>
      </c>
      <c r="C51" s="8">
        <v>0</v>
      </c>
      <c r="D51" s="8">
        <v>67</v>
      </c>
      <c r="E51" s="8">
        <v>23</v>
      </c>
      <c r="F51" s="8">
        <v>15</v>
      </c>
      <c r="G51" s="183">
        <f>B51+C51+D51+E51+F51</f>
        <v>105</v>
      </c>
    </row>
    <row r="52" spans="1:7" ht="19.5" customHeight="1">
      <c r="A52" s="69" t="s">
        <v>79</v>
      </c>
      <c r="B52" s="8">
        <v>1</v>
      </c>
      <c r="C52" s="8">
        <v>66</v>
      </c>
      <c r="D52" s="8">
        <v>3</v>
      </c>
      <c r="E52" s="8">
        <v>0</v>
      </c>
      <c r="F52" s="8">
        <v>474</v>
      </c>
      <c r="G52" s="183">
        <f>B52+C52+D52+E52+F52</f>
        <v>544</v>
      </c>
    </row>
    <row r="53" spans="1:7" ht="19.5" customHeight="1">
      <c r="A53" s="69" t="s">
        <v>80</v>
      </c>
      <c r="B53" s="8">
        <v>-393</v>
      </c>
      <c r="C53" s="8">
        <v>0</v>
      </c>
      <c r="D53" s="8">
        <v>1</v>
      </c>
      <c r="E53" s="8">
        <v>46</v>
      </c>
      <c r="F53" s="8">
        <v>207</v>
      </c>
      <c r="G53" s="183">
        <f>B53+C53+D53+E53+F53</f>
        <v>-139</v>
      </c>
    </row>
    <row r="54" spans="1:7" ht="19.5" customHeight="1">
      <c r="A54" s="69" t="s">
        <v>81</v>
      </c>
      <c r="B54" s="8">
        <v>0</v>
      </c>
      <c r="C54" s="8">
        <v>0</v>
      </c>
      <c r="D54" s="8">
        <v>9</v>
      </c>
      <c r="E54" s="8">
        <v>0</v>
      </c>
      <c r="F54" s="8">
        <v>34</v>
      </c>
      <c r="G54" s="183">
        <f>B54+C54+D54+E54+F54</f>
        <v>43</v>
      </c>
    </row>
    <row r="55" spans="1:7" s="96" customFormat="1" ht="19.5" customHeight="1">
      <c r="A55" s="165" t="s">
        <v>82</v>
      </c>
      <c r="B55" s="171">
        <f t="shared" ref="B55:G55" si="13">SUM(B56:B57)</f>
        <v>108</v>
      </c>
      <c r="C55" s="171">
        <f t="shared" si="13"/>
        <v>-1</v>
      </c>
      <c r="D55" s="171">
        <f t="shared" si="13"/>
        <v>262</v>
      </c>
      <c r="E55" s="171">
        <f t="shared" si="13"/>
        <v>323</v>
      </c>
      <c r="F55" s="171">
        <f t="shared" si="13"/>
        <v>4238</v>
      </c>
      <c r="G55" s="182">
        <f t="shared" si="13"/>
        <v>4930</v>
      </c>
    </row>
    <row r="56" spans="1:7" ht="19.5" customHeight="1">
      <c r="A56" s="69" t="s">
        <v>83</v>
      </c>
      <c r="B56" s="8">
        <v>-376</v>
      </c>
      <c r="C56" s="8">
        <v>0</v>
      </c>
      <c r="D56" s="8">
        <v>-1</v>
      </c>
      <c r="E56" s="8">
        <v>9</v>
      </c>
      <c r="F56" s="8">
        <v>-22</v>
      </c>
      <c r="G56" s="183">
        <f>B56+C56+D56+E56+F56</f>
        <v>-390</v>
      </c>
    </row>
    <row r="57" spans="1:7" ht="19.5" customHeight="1">
      <c r="A57" s="69" t="s">
        <v>84</v>
      </c>
      <c r="B57" s="8">
        <v>484</v>
      </c>
      <c r="C57" s="8">
        <v>-1</v>
      </c>
      <c r="D57" s="8">
        <v>263</v>
      </c>
      <c r="E57" s="8">
        <v>314</v>
      </c>
      <c r="F57" s="8">
        <v>4260</v>
      </c>
      <c r="G57" s="183">
        <f>B57+C57+D57+E57+F57</f>
        <v>5320</v>
      </c>
    </row>
    <row r="58" spans="1:7" s="96" customFormat="1" ht="19.5" customHeight="1">
      <c r="A58" s="165" t="s">
        <v>86</v>
      </c>
      <c r="B58" s="171">
        <f t="shared" ref="B58:G58" si="14">SUM(B59:B62)</f>
        <v>57762</v>
      </c>
      <c r="C58" s="171">
        <f t="shared" si="14"/>
        <v>-912</v>
      </c>
      <c r="D58" s="171">
        <f t="shared" si="14"/>
        <v>3181</v>
      </c>
      <c r="E58" s="171">
        <f t="shared" si="14"/>
        <v>6108</v>
      </c>
      <c r="F58" s="171">
        <f t="shared" si="14"/>
        <v>1357</v>
      </c>
      <c r="G58" s="182">
        <f t="shared" si="14"/>
        <v>67496</v>
      </c>
    </row>
    <row r="59" spans="1:7" ht="19.5" customHeight="1">
      <c r="A59" s="69" t="s">
        <v>88</v>
      </c>
      <c r="B59" s="8">
        <v>37212</v>
      </c>
      <c r="C59" s="8">
        <v>-966</v>
      </c>
      <c r="D59" s="8">
        <v>122</v>
      </c>
      <c r="E59" s="8">
        <v>3344</v>
      </c>
      <c r="F59" s="8">
        <v>-27659</v>
      </c>
      <c r="G59" s="183">
        <f>B59+C59+D59+E59+F59</f>
        <v>12053</v>
      </c>
    </row>
    <row r="60" spans="1:7" ht="19.5" customHeight="1">
      <c r="A60" s="69" t="s">
        <v>89</v>
      </c>
      <c r="B60" s="8">
        <v>76</v>
      </c>
      <c r="C60" s="8">
        <v>9</v>
      </c>
      <c r="D60" s="8">
        <v>21</v>
      </c>
      <c r="E60" s="8">
        <v>56</v>
      </c>
      <c r="F60" s="8">
        <v>195</v>
      </c>
      <c r="G60" s="183">
        <f>B60+C60+D60+E60+F60</f>
        <v>357</v>
      </c>
    </row>
    <row r="61" spans="1:7" ht="19.5" customHeight="1">
      <c r="A61" s="69" t="s">
        <v>91</v>
      </c>
      <c r="B61" s="8">
        <v>3422</v>
      </c>
      <c r="C61" s="8">
        <v>0</v>
      </c>
      <c r="D61" s="8">
        <v>69</v>
      </c>
      <c r="E61" s="8">
        <v>657</v>
      </c>
      <c r="F61" s="8">
        <v>5400</v>
      </c>
      <c r="G61" s="183">
        <f>B61+C61+D61+E61+F61</f>
        <v>9548</v>
      </c>
    </row>
    <row r="62" spans="1:7" ht="19.5" customHeight="1">
      <c r="A62" s="69" t="s">
        <v>93</v>
      </c>
      <c r="B62" s="8">
        <v>17052</v>
      </c>
      <c r="C62" s="8">
        <v>45</v>
      </c>
      <c r="D62" s="8">
        <v>2969</v>
      </c>
      <c r="E62" s="8">
        <v>2051</v>
      </c>
      <c r="F62" s="8">
        <v>23421</v>
      </c>
      <c r="G62" s="183">
        <f>B62+C62+D62+E62+F62</f>
        <v>45538</v>
      </c>
    </row>
    <row r="63" spans="1:7" s="96" customFormat="1" ht="19.5" customHeight="1">
      <c r="A63" s="165" t="s">
        <v>94</v>
      </c>
      <c r="B63" s="171">
        <f t="shared" ref="B63:G63" si="15">SUM(B64:B67)</f>
        <v>3198</v>
      </c>
      <c r="C63" s="171">
        <f t="shared" si="15"/>
        <v>2736</v>
      </c>
      <c r="D63" s="171">
        <f t="shared" si="15"/>
        <v>3592</v>
      </c>
      <c r="E63" s="171">
        <f t="shared" si="15"/>
        <v>53333</v>
      </c>
      <c r="F63" s="171">
        <f t="shared" si="15"/>
        <v>31525</v>
      </c>
      <c r="G63" s="182">
        <f t="shared" si="15"/>
        <v>94384</v>
      </c>
    </row>
    <row r="64" spans="1:7" ht="19.5" customHeight="1">
      <c r="A64" s="69" t="s">
        <v>95</v>
      </c>
      <c r="B64" s="8">
        <v>2935</v>
      </c>
      <c r="C64" s="8">
        <v>2707</v>
      </c>
      <c r="D64" s="8">
        <v>3190</v>
      </c>
      <c r="E64" s="8">
        <v>48561</v>
      </c>
      <c r="F64" s="8">
        <v>28406</v>
      </c>
      <c r="G64" s="183">
        <f>B64+C64+D64+E64+F64</f>
        <v>85799</v>
      </c>
    </row>
    <row r="65" spans="1:7" ht="19.5" customHeight="1">
      <c r="A65" s="69" t="s">
        <v>96</v>
      </c>
      <c r="B65" s="8">
        <v>0</v>
      </c>
      <c r="C65" s="8">
        <v>0</v>
      </c>
      <c r="D65" s="8">
        <v>215</v>
      </c>
      <c r="E65" s="8">
        <v>4295</v>
      </c>
      <c r="F65" s="8">
        <v>1490</v>
      </c>
      <c r="G65" s="183">
        <f>B65+C65+D65+E65+F65</f>
        <v>6000</v>
      </c>
    </row>
    <row r="66" spans="1:7" ht="19.5" customHeight="1">
      <c r="A66" s="69" t="s">
        <v>97</v>
      </c>
      <c r="B66" s="8">
        <v>237</v>
      </c>
      <c r="C66" s="8">
        <v>29</v>
      </c>
      <c r="D66" s="8">
        <v>1</v>
      </c>
      <c r="E66" s="8">
        <v>1</v>
      </c>
      <c r="F66" s="8">
        <v>0</v>
      </c>
      <c r="G66" s="183">
        <f>B66+C66+D66+E66+F66</f>
        <v>268</v>
      </c>
    </row>
    <row r="67" spans="1:7" ht="19.5" customHeight="1">
      <c r="A67" s="69" t="s">
        <v>98</v>
      </c>
      <c r="B67" s="8">
        <v>26</v>
      </c>
      <c r="C67" s="8">
        <v>0</v>
      </c>
      <c r="D67" s="8">
        <v>186</v>
      </c>
      <c r="E67" s="8">
        <v>476</v>
      </c>
      <c r="F67" s="8">
        <v>1629</v>
      </c>
      <c r="G67" s="183">
        <f>B67+C67+D67+E67+F67</f>
        <v>2317</v>
      </c>
    </row>
    <row r="68" spans="1:7" s="96" customFormat="1" ht="19.5" customHeight="1">
      <c r="A68" s="165" t="s">
        <v>99</v>
      </c>
      <c r="B68" s="171">
        <f t="shared" ref="B68:G68" si="16">SUM(B69:B72)</f>
        <v>256</v>
      </c>
      <c r="C68" s="171">
        <f t="shared" si="16"/>
        <v>536</v>
      </c>
      <c r="D68" s="171">
        <f t="shared" si="16"/>
        <v>148</v>
      </c>
      <c r="E68" s="171">
        <f t="shared" si="16"/>
        <v>2533</v>
      </c>
      <c r="F68" s="171">
        <f t="shared" si="16"/>
        <v>358</v>
      </c>
      <c r="G68" s="182">
        <f t="shared" si="16"/>
        <v>3831</v>
      </c>
    </row>
    <row r="69" spans="1:7" ht="19.5" customHeight="1">
      <c r="A69" s="69" t="s">
        <v>100</v>
      </c>
      <c r="B69" s="8">
        <v>33</v>
      </c>
      <c r="C69" s="8">
        <v>13</v>
      </c>
      <c r="D69" s="8">
        <v>81</v>
      </c>
      <c r="E69" s="8">
        <v>2445</v>
      </c>
      <c r="F69" s="8">
        <v>112</v>
      </c>
      <c r="G69" s="183">
        <f>B69+C69+D69+E69+F69</f>
        <v>2684</v>
      </c>
    </row>
    <row r="70" spans="1:7" ht="19.5" customHeight="1">
      <c r="A70" s="69" t="s">
        <v>101</v>
      </c>
      <c r="B70" s="8">
        <v>223</v>
      </c>
      <c r="C70" s="8">
        <v>523</v>
      </c>
      <c r="D70" s="8">
        <v>66</v>
      </c>
      <c r="E70" s="8">
        <v>86</v>
      </c>
      <c r="F70" s="8">
        <v>246</v>
      </c>
      <c r="G70" s="183">
        <f>B70+C70+D70+E70+F70</f>
        <v>1144</v>
      </c>
    </row>
    <row r="71" spans="1:7" ht="19.5" customHeight="1">
      <c r="A71" s="69" t="s">
        <v>102</v>
      </c>
      <c r="B71" s="8">
        <v>0</v>
      </c>
      <c r="C71" s="8">
        <v>0</v>
      </c>
      <c r="D71" s="8">
        <v>0</v>
      </c>
      <c r="E71" s="8">
        <v>0</v>
      </c>
      <c r="F71" s="8">
        <v>0</v>
      </c>
      <c r="G71" s="183">
        <f>B71+C71+D71+E71+F71</f>
        <v>0</v>
      </c>
    </row>
    <row r="72" spans="1:7" ht="19.5" customHeight="1">
      <c r="A72" s="69" t="s">
        <v>103</v>
      </c>
      <c r="B72" s="8">
        <v>0</v>
      </c>
      <c r="C72" s="8">
        <v>0</v>
      </c>
      <c r="D72" s="8">
        <v>1</v>
      </c>
      <c r="E72" s="8">
        <v>2</v>
      </c>
      <c r="F72" s="8">
        <v>0</v>
      </c>
      <c r="G72" s="183">
        <f>B72+C72+D72+E72+F72</f>
        <v>3</v>
      </c>
    </row>
    <row r="73" spans="1:7" s="96" customFormat="1" ht="19.5" customHeight="1">
      <c r="A73" s="71" t="s">
        <v>1</v>
      </c>
      <c r="B73" s="91">
        <f t="shared" ref="B73:G73" si="17">B74</f>
        <v>2872</v>
      </c>
      <c r="C73" s="91">
        <f t="shared" si="17"/>
        <v>-1169</v>
      </c>
      <c r="D73" s="91">
        <f t="shared" si="17"/>
        <v>2884</v>
      </c>
      <c r="E73" s="91">
        <f t="shared" si="17"/>
        <v>399</v>
      </c>
      <c r="F73" s="91">
        <f t="shared" si="17"/>
        <v>537</v>
      </c>
      <c r="G73" s="92">
        <f t="shared" si="17"/>
        <v>5523</v>
      </c>
    </row>
    <row r="74" spans="1:7" s="96" customFormat="1" ht="19.5" customHeight="1">
      <c r="A74" s="165" t="s">
        <v>104</v>
      </c>
      <c r="B74" s="171">
        <f t="shared" ref="B74:G74" si="18">SUM(B75:B78)</f>
        <v>2872</v>
      </c>
      <c r="C74" s="171">
        <f t="shared" si="18"/>
        <v>-1169</v>
      </c>
      <c r="D74" s="171">
        <f t="shared" si="18"/>
        <v>2884</v>
      </c>
      <c r="E74" s="171">
        <f t="shared" si="18"/>
        <v>399</v>
      </c>
      <c r="F74" s="171">
        <f t="shared" si="18"/>
        <v>537</v>
      </c>
      <c r="G74" s="182">
        <f t="shared" si="18"/>
        <v>5523</v>
      </c>
    </row>
    <row r="75" spans="1:7" ht="19.5" customHeight="1">
      <c r="A75" s="69" t="s">
        <v>106</v>
      </c>
      <c r="B75" s="8">
        <v>98</v>
      </c>
      <c r="C75" s="8">
        <v>-423</v>
      </c>
      <c r="D75" s="8">
        <v>332</v>
      </c>
      <c r="E75" s="8">
        <v>1</v>
      </c>
      <c r="F75" s="8">
        <v>0</v>
      </c>
      <c r="G75" s="183">
        <f>B75+C75+D75+E75+F75</f>
        <v>8</v>
      </c>
    </row>
    <row r="76" spans="1:7" ht="19.5" customHeight="1">
      <c r="A76" s="69" t="s">
        <v>107</v>
      </c>
      <c r="B76" s="8">
        <v>1344</v>
      </c>
      <c r="C76" s="8">
        <v>-3203</v>
      </c>
      <c r="D76" s="8">
        <v>1670</v>
      </c>
      <c r="E76" s="8">
        <v>127</v>
      </c>
      <c r="F76" s="8">
        <v>142</v>
      </c>
      <c r="G76" s="183">
        <f>B76+C76+D76+E76+F76</f>
        <v>80</v>
      </c>
    </row>
    <row r="77" spans="1:7" ht="19.5" customHeight="1">
      <c r="A77" s="69" t="s">
        <v>108</v>
      </c>
      <c r="B77" s="8">
        <v>387</v>
      </c>
      <c r="C77" s="8">
        <v>856</v>
      </c>
      <c r="D77" s="8">
        <v>659</v>
      </c>
      <c r="E77" s="8">
        <v>62</v>
      </c>
      <c r="F77" s="8">
        <v>361</v>
      </c>
      <c r="G77" s="183">
        <f>B77+C77+D77+E77+F77</f>
        <v>2325</v>
      </c>
    </row>
    <row r="78" spans="1:7" ht="19.5" customHeight="1">
      <c r="A78" s="69" t="s">
        <v>109</v>
      </c>
      <c r="B78" s="8">
        <v>1043</v>
      </c>
      <c r="C78" s="8">
        <v>1601</v>
      </c>
      <c r="D78" s="8">
        <v>223</v>
      </c>
      <c r="E78" s="8">
        <v>209</v>
      </c>
      <c r="F78" s="8">
        <v>34</v>
      </c>
      <c r="G78" s="183">
        <f>B78+C78+D78+E78+F78</f>
        <v>3110</v>
      </c>
    </row>
    <row r="79" spans="1:7" s="96" customFormat="1" ht="19.5" customHeight="1">
      <c r="A79" s="71" t="s">
        <v>5</v>
      </c>
      <c r="B79" s="91">
        <f t="shared" ref="B79:G79" si="19">B80+B83+B87+B91+B95+B100</f>
        <v>6492</v>
      </c>
      <c r="C79" s="91">
        <f t="shared" si="19"/>
        <v>3484</v>
      </c>
      <c r="D79" s="91">
        <f t="shared" si="19"/>
        <v>4405</v>
      </c>
      <c r="E79" s="91">
        <f t="shared" si="19"/>
        <v>9475</v>
      </c>
      <c r="F79" s="91">
        <f t="shared" si="19"/>
        <v>18186</v>
      </c>
      <c r="G79" s="92">
        <f t="shared" si="19"/>
        <v>42042</v>
      </c>
    </row>
    <row r="80" spans="1:7" s="96" customFormat="1" ht="19.5" customHeight="1">
      <c r="A80" s="165" t="s">
        <v>110</v>
      </c>
      <c r="B80" s="171">
        <f t="shared" ref="B80:G80" si="20">SUM(B81:B82)</f>
        <v>3333</v>
      </c>
      <c r="C80" s="171">
        <f t="shared" si="20"/>
        <v>553</v>
      </c>
      <c r="D80" s="171">
        <f t="shared" si="20"/>
        <v>-1710</v>
      </c>
      <c r="E80" s="171">
        <f t="shared" si="20"/>
        <v>4523</v>
      </c>
      <c r="F80" s="171">
        <f t="shared" si="20"/>
        <v>357</v>
      </c>
      <c r="G80" s="182">
        <f t="shared" si="20"/>
        <v>7056</v>
      </c>
    </row>
    <row r="81" spans="1:7" ht="19.5" customHeight="1">
      <c r="A81" s="69" t="s">
        <v>111</v>
      </c>
      <c r="B81" s="8">
        <v>177</v>
      </c>
      <c r="C81" s="8">
        <v>320</v>
      </c>
      <c r="D81" s="8">
        <v>1300</v>
      </c>
      <c r="E81" s="8">
        <v>1189</v>
      </c>
      <c r="F81" s="8">
        <v>134</v>
      </c>
      <c r="G81" s="183">
        <f>B81+C81+D81+E81+F81</f>
        <v>3120</v>
      </c>
    </row>
    <row r="82" spans="1:7" ht="19.5" customHeight="1">
      <c r="A82" s="69" t="s">
        <v>112</v>
      </c>
      <c r="B82" s="8">
        <v>3156</v>
      </c>
      <c r="C82" s="8">
        <v>233</v>
      </c>
      <c r="D82" s="8">
        <v>-3010</v>
      </c>
      <c r="E82" s="8">
        <v>3334</v>
      </c>
      <c r="F82" s="8">
        <v>223</v>
      </c>
      <c r="G82" s="183">
        <f>B82+C82+D82+E82+F82</f>
        <v>3936</v>
      </c>
    </row>
    <row r="83" spans="1:7" s="96" customFormat="1" ht="19.5" customHeight="1">
      <c r="A83" s="165" t="s">
        <v>113</v>
      </c>
      <c r="B83" s="171">
        <f t="shared" ref="B83:G83" si="21">SUM(B84:B86)</f>
        <v>854</v>
      </c>
      <c r="C83" s="171">
        <f t="shared" si="21"/>
        <v>1433</v>
      </c>
      <c r="D83" s="171">
        <f t="shared" si="21"/>
        <v>3366</v>
      </c>
      <c r="E83" s="171">
        <f t="shared" si="21"/>
        <v>4703</v>
      </c>
      <c r="F83" s="171">
        <f t="shared" si="21"/>
        <v>1106</v>
      </c>
      <c r="G83" s="182">
        <f t="shared" si="21"/>
        <v>11462</v>
      </c>
    </row>
    <row r="84" spans="1:7" ht="19.5" customHeight="1">
      <c r="A84" s="69" t="s">
        <v>114</v>
      </c>
      <c r="B84" s="8">
        <v>87</v>
      </c>
      <c r="C84" s="8">
        <v>1035</v>
      </c>
      <c r="D84" s="8">
        <v>486</v>
      </c>
      <c r="E84" s="8">
        <v>1232</v>
      </c>
      <c r="F84" s="8">
        <v>426</v>
      </c>
      <c r="G84" s="183">
        <f>B84+C84+D84+E84+F84</f>
        <v>3266</v>
      </c>
    </row>
    <row r="85" spans="1:7" ht="19.5" customHeight="1">
      <c r="A85" s="69" t="s">
        <v>115</v>
      </c>
      <c r="B85" s="8">
        <v>27</v>
      </c>
      <c r="C85" s="8">
        <v>0</v>
      </c>
      <c r="D85" s="8">
        <v>45</v>
      </c>
      <c r="E85" s="8">
        <v>8</v>
      </c>
      <c r="F85" s="8">
        <v>2</v>
      </c>
      <c r="G85" s="183">
        <f>B85+C85+D85+E85+F85</f>
        <v>82</v>
      </c>
    </row>
    <row r="86" spans="1:7" ht="19.5" customHeight="1">
      <c r="A86" s="69" t="s">
        <v>116</v>
      </c>
      <c r="B86" s="8">
        <v>740</v>
      </c>
      <c r="C86" s="8">
        <v>398</v>
      </c>
      <c r="D86" s="8">
        <v>2835</v>
      </c>
      <c r="E86" s="8">
        <v>3463</v>
      </c>
      <c r="F86" s="8">
        <v>678</v>
      </c>
      <c r="G86" s="183">
        <f>B86+C86+D86+E86+F86</f>
        <v>8114</v>
      </c>
    </row>
    <row r="87" spans="1:7" s="96" customFormat="1" ht="19.5" customHeight="1">
      <c r="A87" s="165" t="s">
        <v>117</v>
      </c>
      <c r="B87" s="171">
        <f t="shared" ref="B87:G87" si="22">SUM(B88:B90)</f>
        <v>-276</v>
      </c>
      <c r="C87" s="171">
        <f t="shared" si="22"/>
        <v>286</v>
      </c>
      <c r="D87" s="171">
        <f t="shared" si="22"/>
        <v>899</v>
      </c>
      <c r="E87" s="171">
        <f t="shared" si="22"/>
        <v>709</v>
      </c>
      <c r="F87" s="171">
        <f t="shared" si="22"/>
        <v>2395</v>
      </c>
      <c r="G87" s="182">
        <f t="shared" si="22"/>
        <v>4013</v>
      </c>
    </row>
    <row r="88" spans="1:7" ht="19.5" customHeight="1">
      <c r="A88" s="69" t="s">
        <v>118</v>
      </c>
      <c r="B88" s="8">
        <v>4</v>
      </c>
      <c r="C88" s="8">
        <v>-255</v>
      </c>
      <c r="D88" s="8">
        <v>568</v>
      </c>
      <c r="E88" s="8">
        <v>437</v>
      </c>
      <c r="F88" s="8">
        <v>76</v>
      </c>
      <c r="G88" s="183">
        <f>B88+C88+D88+E88+F88</f>
        <v>830</v>
      </c>
    </row>
    <row r="89" spans="1:7" ht="19.5" customHeight="1">
      <c r="A89" s="69" t="s">
        <v>119</v>
      </c>
      <c r="B89" s="8">
        <v>-344</v>
      </c>
      <c r="C89" s="8">
        <v>210</v>
      </c>
      <c r="D89" s="8">
        <v>252</v>
      </c>
      <c r="E89" s="8">
        <v>204</v>
      </c>
      <c r="F89" s="8">
        <v>399</v>
      </c>
      <c r="G89" s="183">
        <f>B89+C89+D89+E89+F89</f>
        <v>721</v>
      </c>
    </row>
    <row r="90" spans="1:7" ht="19.5" customHeight="1">
      <c r="A90" s="69" t="s">
        <v>120</v>
      </c>
      <c r="B90" s="8">
        <v>64</v>
      </c>
      <c r="C90" s="8">
        <v>331</v>
      </c>
      <c r="D90" s="8">
        <v>79</v>
      </c>
      <c r="E90" s="8">
        <v>68</v>
      </c>
      <c r="F90" s="8">
        <v>1920</v>
      </c>
      <c r="G90" s="183">
        <f>B90+C90+D90+E90+F90</f>
        <v>2462</v>
      </c>
    </row>
    <row r="91" spans="1:7" s="96" customFormat="1" ht="19.5" customHeight="1">
      <c r="A91" s="165" t="s">
        <v>121</v>
      </c>
      <c r="B91" s="171">
        <f t="shared" ref="B91:G91" si="23">SUM(B92:B94)</f>
        <v>544</v>
      </c>
      <c r="C91" s="171">
        <f t="shared" si="23"/>
        <v>660</v>
      </c>
      <c r="D91" s="171">
        <f t="shared" si="23"/>
        <v>967</v>
      </c>
      <c r="E91" s="171">
        <f t="shared" si="23"/>
        <v>-1079</v>
      </c>
      <c r="F91" s="171">
        <f t="shared" si="23"/>
        <v>13172</v>
      </c>
      <c r="G91" s="182">
        <f t="shared" si="23"/>
        <v>14264</v>
      </c>
    </row>
    <row r="92" spans="1:7" ht="19.5" customHeight="1">
      <c r="A92" s="69" t="s">
        <v>122</v>
      </c>
      <c r="B92" s="8">
        <v>544</v>
      </c>
      <c r="C92" s="8">
        <v>646</v>
      </c>
      <c r="D92" s="8">
        <v>916</v>
      </c>
      <c r="E92" s="8">
        <v>-1162</v>
      </c>
      <c r="F92" s="8">
        <v>13148</v>
      </c>
      <c r="G92" s="183">
        <f>B92+C92+D92+E92+F92</f>
        <v>14092</v>
      </c>
    </row>
    <row r="93" spans="1:7" ht="19.5" customHeight="1">
      <c r="A93" s="69" t="s">
        <v>123</v>
      </c>
      <c r="B93" s="8">
        <v>0</v>
      </c>
      <c r="C93" s="8">
        <v>0</v>
      </c>
      <c r="D93" s="8">
        <v>15</v>
      </c>
      <c r="E93" s="8">
        <v>21</v>
      </c>
      <c r="F93" s="8">
        <v>2</v>
      </c>
      <c r="G93" s="183">
        <f>B93+C93+D93+E93+F93</f>
        <v>38</v>
      </c>
    </row>
    <row r="94" spans="1:7" ht="19.5" customHeight="1">
      <c r="A94" s="69" t="s">
        <v>124</v>
      </c>
      <c r="B94" s="8">
        <v>0</v>
      </c>
      <c r="C94" s="8">
        <v>14</v>
      </c>
      <c r="D94" s="8">
        <v>36</v>
      </c>
      <c r="E94" s="8">
        <v>62</v>
      </c>
      <c r="F94" s="8">
        <v>22</v>
      </c>
      <c r="G94" s="183">
        <f>B94+C94+D94+E94+F94</f>
        <v>134</v>
      </c>
    </row>
    <row r="95" spans="1:7" s="96" customFormat="1" ht="19.5" customHeight="1">
      <c r="A95" s="165" t="s">
        <v>125</v>
      </c>
      <c r="B95" s="171">
        <f t="shared" ref="B95:G95" si="24">SUM(B96:B99)</f>
        <v>89</v>
      </c>
      <c r="C95" s="171">
        <f t="shared" si="24"/>
        <v>546</v>
      </c>
      <c r="D95" s="171">
        <f t="shared" si="24"/>
        <v>501</v>
      </c>
      <c r="E95" s="171">
        <f t="shared" si="24"/>
        <v>585</v>
      </c>
      <c r="F95" s="171">
        <f t="shared" si="24"/>
        <v>371</v>
      </c>
      <c r="G95" s="182">
        <f t="shared" si="24"/>
        <v>2092</v>
      </c>
    </row>
    <row r="96" spans="1:7" ht="19.5" customHeight="1">
      <c r="A96" s="69" t="s">
        <v>126</v>
      </c>
      <c r="B96" s="8">
        <v>89</v>
      </c>
      <c r="C96" s="8">
        <v>76</v>
      </c>
      <c r="D96" s="8">
        <v>182</v>
      </c>
      <c r="E96" s="8">
        <v>107</v>
      </c>
      <c r="F96" s="8">
        <v>91</v>
      </c>
      <c r="G96" s="183">
        <f>B96+C96+D96+E96+F96</f>
        <v>545</v>
      </c>
    </row>
    <row r="97" spans="1:7" ht="19.5" customHeight="1">
      <c r="A97" s="69" t="s">
        <v>127</v>
      </c>
      <c r="B97" s="8">
        <v>0</v>
      </c>
      <c r="C97" s="8">
        <v>77</v>
      </c>
      <c r="D97" s="8">
        <v>39</v>
      </c>
      <c r="E97" s="8">
        <v>353</v>
      </c>
      <c r="F97" s="8">
        <v>163</v>
      </c>
      <c r="G97" s="183">
        <f>B97+C97+D97+E97+F97</f>
        <v>632</v>
      </c>
    </row>
    <row r="98" spans="1:7" ht="19.5" customHeight="1">
      <c r="A98" s="69" t="s">
        <v>128</v>
      </c>
      <c r="B98" s="8">
        <v>0</v>
      </c>
      <c r="C98" s="8">
        <v>0</v>
      </c>
      <c r="D98" s="8">
        <v>27</v>
      </c>
      <c r="E98" s="8">
        <v>43</v>
      </c>
      <c r="F98" s="8">
        <v>12</v>
      </c>
      <c r="G98" s="183">
        <f>B98+C98+D98+E98+F98</f>
        <v>82</v>
      </c>
    </row>
    <row r="99" spans="1:7" ht="19.5" customHeight="1">
      <c r="A99" s="69" t="s">
        <v>129</v>
      </c>
      <c r="B99" s="8">
        <v>0</v>
      </c>
      <c r="C99" s="8">
        <v>393</v>
      </c>
      <c r="D99" s="8">
        <v>253</v>
      </c>
      <c r="E99" s="8">
        <v>82</v>
      </c>
      <c r="F99" s="8">
        <v>105</v>
      </c>
      <c r="G99" s="183">
        <f>B99+C99+D99+E99+F99</f>
        <v>833</v>
      </c>
    </row>
    <row r="100" spans="1:7" s="96" customFormat="1" ht="19.5" customHeight="1">
      <c r="A100" s="165" t="s">
        <v>130</v>
      </c>
      <c r="B100" s="171">
        <f t="shared" ref="B100:G100" si="25">B101</f>
        <v>1948</v>
      </c>
      <c r="C100" s="171">
        <f t="shared" si="25"/>
        <v>6</v>
      </c>
      <c r="D100" s="171">
        <f t="shared" si="25"/>
        <v>382</v>
      </c>
      <c r="E100" s="171">
        <f t="shared" si="25"/>
        <v>34</v>
      </c>
      <c r="F100" s="171">
        <f t="shared" si="25"/>
        <v>785</v>
      </c>
      <c r="G100" s="182">
        <f t="shared" si="25"/>
        <v>3155</v>
      </c>
    </row>
    <row r="101" spans="1:7" ht="19.5" customHeight="1">
      <c r="A101" s="69" t="s">
        <v>131</v>
      </c>
      <c r="B101" s="8">
        <v>1948</v>
      </c>
      <c r="C101" s="8">
        <v>6</v>
      </c>
      <c r="D101" s="8">
        <v>382</v>
      </c>
      <c r="E101" s="8">
        <v>34</v>
      </c>
      <c r="F101" s="8">
        <v>785</v>
      </c>
      <c r="G101" s="183">
        <f>B101+C101+D101+E101+F101</f>
        <v>3155</v>
      </c>
    </row>
    <row r="102" spans="1:7" s="96" customFormat="1" ht="19.5" customHeight="1">
      <c r="A102" s="71" t="s">
        <v>6</v>
      </c>
      <c r="B102" s="91">
        <f t="shared" ref="B102:G102" si="26">B103+B112+B116+B120+B124+B130</f>
        <v>5001</v>
      </c>
      <c r="C102" s="91">
        <f t="shared" si="26"/>
        <v>34770</v>
      </c>
      <c r="D102" s="91">
        <f t="shared" si="26"/>
        <v>3706</v>
      </c>
      <c r="E102" s="91">
        <f t="shared" si="26"/>
        <v>7927</v>
      </c>
      <c r="F102" s="91">
        <f t="shared" si="26"/>
        <v>7515</v>
      </c>
      <c r="G102" s="92">
        <f t="shared" si="26"/>
        <v>58919</v>
      </c>
    </row>
    <row r="103" spans="1:7" s="96" customFormat="1" ht="19.5" customHeight="1">
      <c r="A103" s="165" t="s">
        <v>132</v>
      </c>
      <c r="B103" s="171">
        <f t="shared" ref="B103:G103" si="27">SUM(B104:B111)</f>
        <v>4407</v>
      </c>
      <c r="C103" s="171">
        <f t="shared" si="27"/>
        <v>34028</v>
      </c>
      <c r="D103" s="171">
        <f t="shared" si="27"/>
        <v>645</v>
      </c>
      <c r="E103" s="171">
        <f t="shared" si="27"/>
        <v>201</v>
      </c>
      <c r="F103" s="171">
        <f t="shared" si="27"/>
        <v>5178</v>
      </c>
      <c r="G103" s="182">
        <f t="shared" si="27"/>
        <v>44459</v>
      </c>
    </row>
    <row r="104" spans="1:7" ht="19.5" customHeight="1">
      <c r="A104" s="69" t="s">
        <v>800</v>
      </c>
      <c r="B104" s="8">
        <v>3055</v>
      </c>
      <c r="C104" s="8">
        <v>31552</v>
      </c>
      <c r="D104" s="8">
        <v>354</v>
      </c>
      <c r="E104" s="8">
        <v>132</v>
      </c>
      <c r="F104" s="8">
        <v>25</v>
      </c>
      <c r="G104" s="183">
        <f t="shared" ref="G104:G111" si="28">B104+C104+D104+E104+F104</f>
        <v>35118</v>
      </c>
    </row>
    <row r="105" spans="1:7" ht="19.5" customHeight="1">
      <c r="A105" s="69" t="s">
        <v>135</v>
      </c>
      <c r="B105" s="8">
        <v>0</v>
      </c>
      <c r="C105" s="8">
        <v>69</v>
      </c>
      <c r="D105" s="8">
        <v>9</v>
      </c>
      <c r="E105" s="8">
        <v>0</v>
      </c>
      <c r="F105" s="8">
        <v>286</v>
      </c>
      <c r="G105" s="183">
        <f t="shared" si="28"/>
        <v>364</v>
      </c>
    </row>
    <row r="106" spans="1:7" ht="19.5" customHeight="1">
      <c r="A106" s="69" t="s">
        <v>136</v>
      </c>
      <c r="B106" s="8">
        <v>0</v>
      </c>
      <c r="C106" s="8">
        <v>0</v>
      </c>
      <c r="D106" s="8">
        <v>0</v>
      </c>
      <c r="E106" s="8">
        <v>0</v>
      </c>
      <c r="F106" s="8">
        <v>0</v>
      </c>
      <c r="G106" s="183">
        <f t="shared" si="28"/>
        <v>0</v>
      </c>
    </row>
    <row r="107" spans="1:7" ht="19.5" customHeight="1">
      <c r="A107" s="69" t="s">
        <v>137</v>
      </c>
      <c r="B107" s="8">
        <v>675</v>
      </c>
      <c r="C107" s="8">
        <v>48</v>
      </c>
      <c r="D107" s="8">
        <v>111</v>
      </c>
      <c r="E107" s="8">
        <v>11</v>
      </c>
      <c r="F107" s="8">
        <v>524</v>
      </c>
      <c r="G107" s="183">
        <f t="shared" si="28"/>
        <v>1369</v>
      </c>
    </row>
    <row r="108" spans="1:7" ht="19.5" customHeight="1">
      <c r="A108" s="69" t="s">
        <v>139</v>
      </c>
      <c r="B108" s="8">
        <v>169</v>
      </c>
      <c r="C108" s="8">
        <v>315</v>
      </c>
      <c r="D108" s="8">
        <v>135</v>
      </c>
      <c r="E108" s="8">
        <v>27</v>
      </c>
      <c r="F108" s="8">
        <v>854</v>
      </c>
      <c r="G108" s="183">
        <f t="shared" si="28"/>
        <v>1500</v>
      </c>
    </row>
    <row r="109" spans="1:7" ht="19.5" customHeight="1">
      <c r="A109" s="69" t="s">
        <v>142</v>
      </c>
      <c r="B109" s="8">
        <v>0</v>
      </c>
      <c r="C109" s="8">
        <v>254</v>
      </c>
      <c r="D109" s="8">
        <v>0</v>
      </c>
      <c r="E109" s="8">
        <v>0</v>
      </c>
      <c r="F109" s="8">
        <v>0</v>
      </c>
      <c r="G109" s="183">
        <f t="shared" si="28"/>
        <v>254</v>
      </c>
    </row>
    <row r="110" spans="1:7" ht="19.5" customHeight="1">
      <c r="A110" s="69" t="s">
        <v>143</v>
      </c>
      <c r="B110" s="8">
        <v>508</v>
      </c>
      <c r="C110" s="8">
        <v>1790</v>
      </c>
      <c r="D110" s="8">
        <v>23</v>
      </c>
      <c r="E110" s="8">
        <v>5</v>
      </c>
      <c r="F110" s="8">
        <v>4174</v>
      </c>
      <c r="G110" s="183">
        <f t="shared" si="28"/>
        <v>6500</v>
      </c>
    </row>
    <row r="111" spans="1:7" ht="19.5" customHeight="1">
      <c r="A111" s="69" t="s">
        <v>144</v>
      </c>
      <c r="B111" s="8">
        <v>0</v>
      </c>
      <c r="C111" s="8">
        <v>0</v>
      </c>
      <c r="D111" s="8">
        <v>13</v>
      </c>
      <c r="E111" s="8">
        <v>26</v>
      </c>
      <c r="F111" s="8">
        <v>-685</v>
      </c>
      <c r="G111" s="183">
        <f t="shared" si="28"/>
        <v>-646</v>
      </c>
    </row>
    <row r="112" spans="1:7" s="96" customFormat="1" ht="19.5" customHeight="1">
      <c r="A112" s="165" t="s">
        <v>145</v>
      </c>
      <c r="B112" s="171">
        <f t="shared" ref="B112:G112" si="29">SUM(B113:B115)</f>
        <v>-3509</v>
      </c>
      <c r="C112" s="171">
        <f t="shared" si="29"/>
        <v>-1236</v>
      </c>
      <c r="D112" s="171">
        <f t="shared" si="29"/>
        <v>331</v>
      </c>
      <c r="E112" s="171">
        <f t="shared" si="29"/>
        <v>7</v>
      </c>
      <c r="F112" s="171">
        <f t="shared" si="29"/>
        <v>137</v>
      </c>
      <c r="G112" s="182">
        <f t="shared" si="29"/>
        <v>-4270</v>
      </c>
    </row>
    <row r="113" spans="1:7" ht="19.5" customHeight="1">
      <c r="A113" s="69" t="s">
        <v>146</v>
      </c>
      <c r="B113" s="8">
        <v>5</v>
      </c>
      <c r="C113" s="8">
        <v>-1252</v>
      </c>
      <c r="D113" s="8">
        <v>28</v>
      </c>
      <c r="E113" s="8">
        <v>-1</v>
      </c>
      <c r="F113" s="8">
        <v>27</v>
      </c>
      <c r="G113" s="183">
        <f>B113+C113+D113+E113+F113</f>
        <v>-1193</v>
      </c>
    </row>
    <row r="114" spans="1:7" ht="19.5" customHeight="1">
      <c r="A114" s="69" t="s">
        <v>147</v>
      </c>
      <c r="B114" s="8">
        <v>35</v>
      </c>
      <c r="C114" s="8">
        <v>0</v>
      </c>
      <c r="D114" s="8">
        <v>20</v>
      </c>
      <c r="E114" s="8">
        <v>1</v>
      </c>
      <c r="F114" s="8">
        <v>0</v>
      </c>
      <c r="G114" s="183">
        <f>B114+C114+D114+E114+F114</f>
        <v>56</v>
      </c>
    </row>
    <row r="115" spans="1:7" ht="19.5" customHeight="1">
      <c r="A115" s="69" t="s">
        <v>148</v>
      </c>
      <c r="B115" s="8">
        <v>-3549</v>
      </c>
      <c r="C115" s="8">
        <v>16</v>
      </c>
      <c r="D115" s="8">
        <v>283</v>
      </c>
      <c r="E115" s="8">
        <v>7</v>
      </c>
      <c r="F115" s="8">
        <v>110</v>
      </c>
      <c r="G115" s="183">
        <f>B115+C115+D115+E115+F115</f>
        <v>-3133</v>
      </c>
    </row>
    <row r="116" spans="1:7" s="96" customFormat="1" ht="19.5" customHeight="1">
      <c r="A116" s="165" t="s">
        <v>149</v>
      </c>
      <c r="B116" s="171">
        <f t="shared" ref="B116:G116" si="30">SUM(B117:B119)</f>
        <v>138</v>
      </c>
      <c r="C116" s="171">
        <f t="shared" si="30"/>
        <v>284</v>
      </c>
      <c r="D116" s="171">
        <f t="shared" si="30"/>
        <v>381</v>
      </c>
      <c r="E116" s="171">
        <f t="shared" si="30"/>
        <v>1300</v>
      </c>
      <c r="F116" s="171">
        <f t="shared" si="30"/>
        <v>31</v>
      </c>
      <c r="G116" s="182">
        <f t="shared" si="30"/>
        <v>2134</v>
      </c>
    </row>
    <row r="117" spans="1:7" ht="19.5" customHeight="1">
      <c r="A117" s="69" t="s">
        <v>150</v>
      </c>
      <c r="B117" s="8">
        <v>138</v>
      </c>
      <c r="C117" s="8">
        <v>164</v>
      </c>
      <c r="D117" s="8">
        <v>311</v>
      </c>
      <c r="E117" s="8">
        <v>965</v>
      </c>
      <c r="F117" s="8">
        <v>22</v>
      </c>
      <c r="G117" s="183">
        <f>B117+C117+D117+E117+F117</f>
        <v>1600</v>
      </c>
    </row>
    <row r="118" spans="1:7" ht="19.5" customHeight="1">
      <c r="A118" s="69" t="s">
        <v>151</v>
      </c>
      <c r="B118" s="8">
        <v>0</v>
      </c>
      <c r="C118" s="8">
        <v>83</v>
      </c>
      <c r="D118" s="8">
        <v>44</v>
      </c>
      <c r="E118" s="8">
        <v>14</v>
      </c>
      <c r="F118" s="8">
        <v>9</v>
      </c>
      <c r="G118" s="183">
        <f>B118+C118+D118+E118+F118</f>
        <v>150</v>
      </c>
    </row>
    <row r="119" spans="1:7" ht="19.5" customHeight="1">
      <c r="A119" s="69" t="s">
        <v>152</v>
      </c>
      <c r="B119" s="8">
        <v>0</v>
      </c>
      <c r="C119" s="8">
        <v>37</v>
      </c>
      <c r="D119" s="8">
        <v>26</v>
      </c>
      <c r="E119" s="8">
        <v>321</v>
      </c>
      <c r="F119" s="8">
        <v>0</v>
      </c>
      <c r="G119" s="183">
        <f>B119+C119+D119+E119+F119</f>
        <v>384</v>
      </c>
    </row>
    <row r="120" spans="1:7" s="96" customFormat="1" ht="19.5" customHeight="1">
      <c r="A120" s="165" t="s">
        <v>153</v>
      </c>
      <c r="B120" s="171">
        <f t="shared" ref="B120:G120" si="31">SUM(B121:B123)</f>
        <v>85</v>
      </c>
      <c r="C120" s="171">
        <f t="shared" si="31"/>
        <v>447</v>
      </c>
      <c r="D120" s="171">
        <f t="shared" si="31"/>
        <v>118</v>
      </c>
      <c r="E120" s="171">
        <f t="shared" si="31"/>
        <v>43</v>
      </c>
      <c r="F120" s="171">
        <f t="shared" si="31"/>
        <v>484</v>
      </c>
      <c r="G120" s="182">
        <f t="shared" si="31"/>
        <v>1177</v>
      </c>
    </row>
    <row r="121" spans="1:7" ht="19.5" customHeight="1">
      <c r="A121" s="69" t="s">
        <v>154</v>
      </c>
      <c r="B121" s="8">
        <v>73</v>
      </c>
      <c r="C121" s="8">
        <v>271</v>
      </c>
      <c r="D121" s="8">
        <v>111</v>
      </c>
      <c r="E121" s="8">
        <v>39</v>
      </c>
      <c r="F121" s="8">
        <v>479</v>
      </c>
      <c r="G121" s="183">
        <f>B121+C121+D121+E121+F121</f>
        <v>973</v>
      </c>
    </row>
    <row r="122" spans="1:7" ht="19.5" customHeight="1">
      <c r="A122" s="69" t="s">
        <v>155</v>
      </c>
      <c r="B122" s="8">
        <v>12</v>
      </c>
      <c r="C122" s="8">
        <v>176</v>
      </c>
      <c r="D122" s="8">
        <v>0</v>
      </c>
      <c r="E122" s="8">
        <v>4</v>
      </c>
      <c r="F122" s="8">
        <v>5</v>
      </c>
      <c r="G122" s="183">
        <f>B122+C122+D122+E122+F122</f>
        <v>197</v>
      </c>
    </row>
    <row r="123" spans="1:7" ht="19.5" customHeight="1">
      <c r="A123" s="69" t="s">
        <v>156</v>
      </c>
      <c r="B123" s="8">
        <v>0</v>
      </c>
      <c r="C123" s="8">
        <v>0</v>
      </c>
      <c r="D123" s="8">
        <v>7</v>
      </c>
      <c r="E123" s="8">
        <v>0</v>
      </c>
      <c r="F123" s="8">
        <v>0</v>
      </c>
      <c r="G123" s="183">
        <f>B123+C123+D123+E123+F123</f>
        <v>7</v>
      </c>
    </row>
    <row r="124" spans="1:7" s="96" customFormat="1" ht="19.5" customHeight="1">
      <c r="A124" s="165" t="s">
        <v>157</v>
      </c>
      <c r="B124" s="171">
        <f t="shared" ref="B124:G124" si="32">SUM(B125:B129)</f>
        <v>45</v>
      </c>
      <c r="C124" s="171">
        <f t="shared" si="32"/>
        <v>951</v>
      </c>
      <c r="D124" s="171">
        <f t="shared" si="32"/>
        <v>287</v>
      </c>
      <c r="E124" s="171">
        <f t="shared" si="32"/>
        <v>143</v>
      </c>
      <c r="F124" s="171">
        <f t="shared" si="32"/>
        <v>236</v>
      </c>
      <c r="G124" s="182">
        <f t="shared" si="32"/>
        <v>1662</v>
      </c>
    </row>
    <row r="125" spans="1:7" ht="19.5" customHeight="1">
      <c r="A125" s="69" t="s">
        <v>158</v>
      </c>
      <c r="B125" s="8">
        <v>0</v>
      </c>
      <c r="C125" s="8">
        <v>251</v>
      </c>
      <c r="D125" s="8">
        <v>60</v>
      </c>
      <c r="E125" s="8">
        <v>84</v>
      </c>
      <c r="F125" s="8">
        <v>5</v>
      </c>
      <c r="G125" s="183">
        <f>B125+C125+D125+E125+F125</f>
        <v>400</v>
      </c>
    </row>
    <row r="126" spans="1:7" ht="19.5" customHeight="1">
      <c r="A126" s="69" t="s">
        <v>159</v>
      </c>
      <c r="B126" s="8">
        <v>26</v>
      </c>
      <c r="C126" s="8">
        <v>348</v>
      </c>
      <c r="D126" s="8">
        <v>108</v>
      </c>
      <c r="E126" s="8">
        <v>38</v>
      </c>
      <c r="F126" s="8">
        <v>222</v>
      </c>
      <c r="G126" s="183">
        <f>B126+C126+D126+E126+F126</f>
        <v>742</v>
      </c>
    </row>
    <row r="127" spans="1:7" ht="19.5" customHeight="1">
      <c r="A127" s="69" t="s">
        <v>160</v>
      </c>
      <c r="B127" s="8">
        <v>2</v>
      </c>
      <c r="C127" s="8">
        <v>83</v>
      </c>
      <c r="D127" s="8">
        <v>39</v>
      </c>
      <c r="E127" s="8">
        <v>0</v>
      </c>
      <c r="F127" s="8">
        <v>50</v>
      </c>
      <c r="G127" s="183">
        <f>B127+C127+D127+E127+F127</f>
        <v>174</v>
      </c>
    </row>
    <row r="128" spans="1:7" ht="19.5" customHeight="1">
      <c r="A128" s="69" t="s">
        <v>161</v>
      </c>
      <c r="B128" s="8">
        <v>0</v>
      </c>
      <c r="C128" s="8">
        <v>-364</v>
      </c>
      <c r="D128" s="8">
        <v>66</v>
      </c>
      <c r="E128" s="8">
        <v>8</v>
      </c>
      <c r="F128" s="8">
        <v>-131</v>
      </c>
      <c r="G128" s="183">
        <f>B128+C128+D128+E128+F128</f>
        <v>-421</v>
      </c>
    </row>
    <row r="129" spans="1:7" ht="19.5" customHeight="1">
      <c r="A129" s="69" t="s">
        <v>162</v>
      </c>
      <c r="B129" s="8">
        <v>17</v>
      </c>
      <c r="C129" s="8">
        <v>633</v>
      </c>
      <c r="D129" s="8">
        <v>14</v>
      </c>
      <c r="E129" s="8">
        <v>13</v>
      </c>
      <c r="F129" s="8">
        <v>90</v>
      </c>
      <c r="G129" s="183">
        <f>B129+C129+D129+E129+F129</f>
        <v>767</v>
      </c>
    </row>
    <row r="130" spans="1:7" s="96" customFormat="1" ht="19.5" customHeight="1">
      <c r="A130" s="165" t="s">
        <v>163</v>
      </c>
      <c r="B130" s="171">
        <f t="shared" ref="B130:G130" si="33">SUM(B131:B137)</f>
        <v>3835</v>
      </c>
      <c r="C130" s="171">
        <f t="shared" si="33"/>
        <v>296</v>
      </c>
      <c r="D130" s="171">
        <f t="shared" si="33"/>
        <v>1944</v>
      </c>
      <c r="E130" s="171">
        <f t="shared" si="33"/>
        <v>6233</v>
      </c>
      <c r="F130" s="171">
        <f t="shared" si="33"/>
        <v>1449</v>
      </c>
      <c r="G130" s="182">
        <f t="shared" si="33"/>
        <v>13757</v>
      </c>
    </row>
    <row r="131" spans="1:7" ht="19.5" customHeight="1">
      <c r="A131" s="69" t="s">
        <v>164</v>
      </c>
      <c r="B131" s="8">
        <v>3026</v>
      </c>
      <c r="C131" s="8">
        <v>8</v>
      </c>
      <c r="D131" s="8">
        <v>818</v>
      </c>
      <c r="E131" s="8">
        <v>1157</v>
      </c>
      <c r="F131" s="8">
        <v>76</v>
      </c>
      <c r="G131" s="183">
        <f t="shared" ref="G131:G137" si="34">B131+C131+D131+E131+F131</f>
        <v>5085</v>
      </c>
    </row>
    <row r="132" spans="1:7" ht="19.5" customHeight="1">
      <c r="A132" s="69" t="s">
        <v>165</v>
      </c>
      <c r="B132" s="8">
        <v>0</v>
      </c>
      <c r="C132" s="8">
        <v>25</v>
      </c>
      <c r="D132" s="8">
        <v>2</v>
      </c>
      <c r="E132" s="8">
        <v>0</v>
      </c>
      <c r="F132" s="8">
        <v>-27</v>
      </c>
      <c r="G132" s="183">
        <f t="shared" si="34"/>
        <v>0</v>
      </c>
    </row>
    <row r="133" spans="1:7" ht="19.5" customHeight="1">
      <c r="A133" s="69" t="s">
        <v>166</v>
      </c>
      <c r="B133" s="8">
        <v>14</v>
      </c>
      <c r="C133" s="8">
        <v>0</v>
      </c>
      <c r="D133" s="8">
        <v>393</v>
      </c>
      <c r="E133" s="8">
        <v>71</v>
      </c>
      <c r="F133" s="8">
        <v>0</v>
      </c>
      <c r="G133" s="183">
        <f t="shared" si="34"/>
        <v>478</v>
      </c>
    </row>
    <row r="134" spans="1:7" ht="19.5" customHeight="1">
      <c r="A134" s="69" t="s">
        <v>167</v>
      </c>
      <c r="B134" s="8">
        <v>12</v>
      </c>
      <c r="C134" s="8">
        <v>218</v>
      </c>
      <c r="D134" s="8">
        <v>222</v>
      </c>
      <c r="E134" s="8">
        <v>131</v>
      </c>
      <c r="F134" s="8">
        <v>924</v>
      </c>
      <c r="G134" s="183">
        <f t="shared" si="34"/>
        <v>1507</v>
      </c>
    </row>
    <row r="135" spans="1:7" ht="19.5" customHeight="1">
      <c r="A135" s="69" t="s">
        <v>168</v>
      </c>
      <c r="B135" s="8">
        <v>767</v>
      </c>
      <c r="C135" s="8">
        <v>0</v>
      </c>
      <c r="D135" s="8">
        <v>391</v>
      </c>
      <c r="E135" s="8">
        <v>4493</v>
      </c>
      <c r="F135" s="8">
        <v>468</v>
      </c>
      <c r="G135" s="183">
        <f t="shared" si="34"/>
        <v>6119</v>
      </c>
    </row>
    <row r="136" spans="1:7" ht="19.5" customHeight="1">
      <c r="A136" s="69" t="s">
        <v>169</v>
      </c>
      <c r="B136" s="8">
        <v>4</v>
      </c>
      <c r="C136" s="8">
        <v>-18</v>
      </c>
      <c r="D136" s="8">
        <v>0</v>
      </c>
      <c r="E136" s="8">
        <v>0</v>
      </c>
      <c r="F136" s="8">
        <v>2</v>
      </c>
      <c r="G136" s="183">
        <f t="shared" si="34"/>
        <v>-12</v>
      </c>
    </row>
    <row r="137" spans="1:7" ht="19.5" customHeight="1">
      <c r="A137" s="69" t="s">
        <v>170</v>
      </c>
      <c r="B137" s="8">
        <v>12</v>
      </c>
      <c r="C137" s="8">
        <v>63</v>
      </c>
      <c r="D137" s="8">
        <v>118</v>
      </c>
      <c r="E137" s="8">
        <v>381</v>
      </c>
      <c r="F137" s="8">
        <v>6</v>
      </c>
      <c r="G137" s="183">
        <f t="shared" si="34"/>
        <v>580</v>
      </c>
    </row>
    <row r="138" spans="1:7" s="96" customFormat="1" ht="19.5" customHeight="1">
      <c r="A138" s="71" t="s">
        <v>7</v>
      </c>
      <c r="B138" s="91">
        <f t="shared" ref="B138:G138" si="35">B139</f>
        <v>39902</v>
      </c>
      <c r="C138" s="91">
        <f t="shared" si="35"/>
        <v>1847</v>
      </c>
      <c r="D138" s="91">
        <f t="shared" si="35"/>
        <v>6089</v>
      </c>
      <c r="E138" s="91">
        <f t="shared" si="35"/>
        <v>6771</v>
      </c>
      <c r="F138" s="91">
        <f t="shared" si="35"/>
        <v>3008</v>
      </c>
      <c r="G138" s="92">
        <f t="shared" si="35"/>
        <v>57617</v>
      </c>
    </row>
    <row r="139" spans="1:7" s="96" customFormat="1" ht="19.5" customHeight="1">
      <c r="A139" s="165" t="s">
        <v>172</v>
      </c>
      <c r="B139" s="171">
        <f t="shared" ref="B139:G139" si="36">SUM(B140:B150)</f>
        <v>39902</v>
      </c>
      <c r="C139" s="171">
        <f t="shared" si="36"/>
        <v>1847</v>
      </c>
      <c r="D139" s="171">
        <f t="shared" si="36"/>
        <v>6089</v>
      </c>
      <c r="E139" s="171">
        <f t="shared" si="36"/>
        <v>6771</v>
      </c>
      <c r="F139" s="171">
        <f t="shared" si="36"/>
        <v>3008</v>
      </c>
      <c r="G139" s="182">
        <f t="shared" si="36"/>
        <v>57617</v>
      </c>
    </row>
    <row r="140" spans="1:7" ht="19.5" customHeight="1">
      <c r="A140" s="69" t="s">
        <v>174</v>
      </c>
      <c r="B140" s="8">
        <v>550</v>
      </c>
      <c r="C140" s="8">
        <v>18</v>
      </c>
      <c r="D140" s="8">
        <v>595</v>
      </c>
      <c r="E140" s="8">
        <v>28</v>
      </c>
      <c r="F140" s="8">
        <v>45</v>
      </c>
      <c r="G140" s="183">
        <f t="shared" ref="G140:G150" si="37">B140+C140+D140+E140+F140</f>
        <v>1236</v>
      </c>
    </row>
    <row r="141" spans="1:7" ht="19.5" customHeight="1">
      <c r="A141" s="69" t="s">
        <v>175</v>
      </c>
      <c r="B141" s="8">
        <v>2877</v>
      </c>
      <c r="C141" s="8">
        <v>13</v>
      </c>
      <c r="D141" s="8">
        <v>542</v>
      </c>
      <c r="E141" s="8">
        <v>266</v>
      </c>
      <c r="F141" s="8">
        <v>140</v>
      </c>
      <c r="G141" s="183">
        <f t="shared" si="37"/>
        <v>3838</v>
      </c>
    </row>
    <row r="142" spans="1:7" ht="19.5" customHeight="1">
      <c r="A142" s="69" t="s">
        <v>176</v>
      </c>
      <c r="B142" s="8">
        <v>9372</v>
      </c>
      <c r="C142" s="8">
        <v>621</v>
      </c>
      <c r="D142" s="8">
        <v>2771</v>
      </c>
      <c r="E142" s="8">
        <v>599</v>
      </c>
      <c r="F142" s="8">
        <v>500</v>
      </c>
      <c r="G142" s="183">
        <f t="shared" si="37"/>
        <v>13863</v>
      </c>
    </row>
    <row r="143" spans="1:7" ht="19.5" customHeight="1">
      <c r="A143" s="69" t="s">
        <v>177</v>
      </c>
      <c r="B143" s="8">
        <v>0</v>
      </c>
      <c r="C143" s="8">
        <v>0</v>
      </c>
      <c r="D143" s="8">
        <v>0</v>
      </c>
      <c r="E143" s="8">
        <v>0</v>
      </c>
      <c r="F143" s="8">
        <v>0</v>
      </c>
      <c r="G143" s="183">
        <f t="shared" si="37"/>
        <v>0</v>
      </c>
    </row>
    <row r="144" spans="1:7" ht="19.5" customHeight="1">
      <c r="A144" s="69" t="s">
        <v>178</v>
      </c>
      <c r="B144" s="8">
        <v>38</v>
      </c>
      <c r="C144" s="8">
        <v>0</v>
      </c>
      <c r="D144" s="8">
        <v>17</v>
      </c>
      <c r="E144" s="8">
        <v>46</v>
      </c>
      <c r="F144" s="8">
        <v>40</v>
      </c>
      <c r="G144" s="183">
        <f t="shared" si="37"/>
        <v>141</v>
      </c>
    </row>
    <row r="145" spans="1:7" ht="19.5" customHeight="1">
      <c r="A145" s="69" t="s">
        <v>180</v>
      </c>
      <c r="B145" s="8">
        <v>26877</v>
      </c>
      <c r="C145" s="8">
        <v>92</v>
      </c>
      <c r="D145" s="8">
        <v>1682</v>
      </c>
      <c r="E145" s="8">
        <v>2430</v>
      </c>
      <c r="F145" s="8">
        <v>2178</v>
      </c>
      <c r="G145" s="183">
        <f t="shared" si="37"/>
        <v>33259</v>
      </c>
    </row>
    <row r="146" spans="1:7" ht="19.5" customHeight="1">
      <c r="A146" s="69" t="s">
        <v>181</v>
      </c>
      <c r="B146" s="8">
        <v>0</v>
      </c>
      <c r="C146" s="8">
        <v>0</v>
      </c>
      <c r="D146" s="8">
        <v>7</v>
      </c>
      <c r="E146" s="8">
        <v>13</v>
      </c>
      <c r="F146" s="8">
        <v>0</v>
      </c>
      <c r="G146" s="183">
        <f t="shared" si="37"/>
        <v>20</v>
      </c>
    </row>
    <row r="147" spans="1:7" ht="19.5" customHeight="1">
      <c r="A147" s="69" t="s">
        <v>182</v>
      </c>
      <c r="B147" s="8">
        <v>0</v>
      </c>
      <c r="C147" s="8">
        <v>0</v>
      </c>
      <c r="D147" s="8">
        <v>70</v>
      </c>
      <c r="E147" s="8">
        <v>4</v>
      </c>
      <c r="F147" s="8">
        <v>8</v>
      </c>
      <c r="G147" s="183">
        <f t="shared" si="37"/>
        <v>82</v>
      </c>
    </row>
    <row r="148" spans="1:7" ht="19.5" customHeight="1">
      <c r="A148" s="69" t="s">
        <v>183</v>
      </c>
      <c r="B148" s="8">
        <v>0</v>
      </c>
      <c r="C148" s="8">
        <v>78</v>
      </c>
      <c r="D148" s="8">
        <v>0</v>
      </c>
      <c r="E148" s="8">
        <v>0</v>
      </c>
      <c r="F148" s="8">
        <v>1</v>
      </c>
      <c r="G148" s="183">
        <f t="shared" si="37"/>
        <v>79</v>
      </c>
    </row>
    <row r="149" spans="1:7" ht="19.5" customHeight="1">
      <c r="A149" s="69" t="s">
        <v>184</v>
      </c>
      <c r="B149" s="8">
        <v>188</v>
      </c>
      <c r="C149" s="8">
        <v>237</v>
      </c>
      <c r="D149" s="8">
        <v>381</v>
      </c>
      <c r="E149" s="8">
        <v>104</v>
      </c>
      <c r="F149" s="8">
        <v>96</v>
      </c>
      <c r="G149" s="183">
        <f t="shared" si="37"/>
        <v>1006</v>
      </c>
    </row>
    <row r="150" spans="1:7" ht="19.5" customHeight="1">
      <c r="A150" s="69" t="s">
        <v>185</v>
      </c>
      <c r="B150" s="8">
        <v>0</v>
      </c>
      <c r="C150" s="8">
        <v>788</v>
      </c>
      <c r="D150" s="8">
        <v>24</v>
      </c>
      <c r="E150" s="8">
        <v>3281</v>
      </c>
      <c r="F150" s="8">
        <v>0</v>
      </c>
      <c r="G150" s="183">
        <f t="shared" si="37"/>
        <v>4093</v>
      </c>
    </row>
    <row r="151" spans="1:7" s="96" customFormat="1" ht="19.5" customHeight="1">
      <c r="A151" s="71" t="s">
        <v>8</v>
      </c>
      <c r="B151" s="91">
        <f t="shared" ref="B151:G151" si="38">B152+B158+B162</f>
        <v>34568</v>
      </c>
      <c r="C151" s="91">
        <f t="shared" si="38"/>
        <v>1486</v>
      </c>
      <c r="D151" s="91">
        <f t="shared" si="38"/>
        <v>8266</v>
      </c>
      <c r="E151" s="91">
        <f t="shared" si="38"/>
        <v>3726</v>
      </c>
      <c r="F151" s="91">
        <f t="shared" si="38"/>
        <v>24847</v>
      </c>
      <c r="G151" s="92">
        <f t="shared" si="38"/>
        <v>72893</v>
      </c>
    </row>
    <row r="152" spans="1:7" s="96" customFormat="1" ht="19.5" customHeight="1">
      <c r="A152" s="165" t="s">
        <v>186</v>
      </c>
      <c r="B152" s="171">
        <f t="shared" ref="B152:G152" si="39">SUM(B153:B157)</f>
        <v>31376</v>
      </c>
      <c r="C152" s="171">
        <f t="shared" si="39"/>
        <v>1116</v>
      </c>
      <c r="D152" s="171">
        <f t="shared" si="39"/>
        <v>7468</v>
      </c>
      <c r="E152" s="171">
        <f t="shared" si="39"/>
        <v>3658</v>
      </c>
      <c r="F152" s="171">
        <f t="shared" si="39"/>
        <v>24410</v>
      </c>
      <c r="G152" s="182">
        <f t="shared" si="39"/>
        <v>68028</v>
      </c>
    </row>
    <row r="153" spans="1:7" ht="19.5" customHeight="1">
      <c r="A153" s="69" t="s">
        <v>187</v>
      </c>
      <c r="B153" s="8">
        <v>25566</v>
      </c>
      <c r="C153" s="8">
        <v>108</v>
      </c>
      <c r="D153" s="8">
        <v>3264</v>
      </c>
      <c r="E153" s="8">
        <v>2037</v>
      </c>
      <c r="F153" s="8">
        <v>15856</v>
      </c>
      <c r="G153" s="183">
        <f>B153+C153+D153+E153+F153</f>
        <v>46831</v>
      </c>
    </row>
    <row r="154" spans="1:7" ht="19.5" customHeight="1">
      <c r="A154" s="69" t="s">
        <v>188</v>
      </c>
      <c r="B154" s="8">
        <v>462</v>
      </c>
      <c r="C154" s="8">
        <v>508</v>
      </c>
      <c r="D154" s="8">
        <v>309</v>
      </c>
      <c r="E154" s="8">
        <v>72</v>
      </c>
      <c r="F154" s="8">
        <v>228</v>
      </c>
      <c r="G154" s="183">
        <f>B154+C154+D154+E154+F154</f>
        <v>1579</v>
      </c>
    </row>
    <row r="155" spans="1:7" ht="19.5" customHeight="1">
      <c r="A155" s="69" t="s">
        <v>189</v>
      </c>
      <c r="B155" s="8">
        <v>3497</v>
      </c>
      <c r="C155" s="8">
        <v>10</v>
      </c>
      <c r="D155" s="8">
        <v>1785</v>
      </c>
      <c r="E155" s="8">
        <v>761</v>
      </c>
      <c r="F155" s="8">
        <v>3934</v>
      </c>
      <c r="G155" s="183">
        <f>B155+C155+D155+E155+F155</f>
        <v>9987</v>
      </c>
    </row>
    <row r="156" spans="1:7" ht="19.5" customHeight="1">
      <c r="A156" s="69" t="s">
        <v>190</v>
      </c>
      <c r="B156" s="8">
        <v>328</v>
      </c>
      <c r="C156" s="8">
        <v>0</v>
      </c>
      <c r="D156" s="8">
        <v>168</v>
      </c>
      <c r="E156" s="8">
        <v>74</v>
      </c>
      <c r="F156" s="8">
        <v>1055</v>
      </c>
      <c r="G156" s="183">
        <f>B156+C156+D156+E156+F156</f>
        <v>1625</v>
      </c>
    </row>
    <row r="157" spans="1:7" ht="19.5" customHeight="1">
      <c r="A157" s="69" t="s">
        <v>191</v>
      </c>
      <c r="B157" s="8">
        <v>1523</v>
      </c>
      <c r="C157" s="8">
        <v>490</v>
      </c>
      <c r="D157" s="8">
        <v>1942</v>
      </c>
      <c r="E157" s="8">
        <v>714</v>
      </c>
      <c r="F157" s="8">
        <v>3337</v>
      </c>
      <c r="G157" s="183">
        <f>B157+C157+D157+E157+F157</f>
        <v>8006</v>
      </c>
    </row>
    <row r="158" spans="1:7" s="96" customFormat="1" ht="19.5" customHeight="1">
      <c r="A158" s="165" t="s">
        <v>192</v>
      </c>
      <c r="B158" s="171">
        <f t="shared" ref="B158:G158" si="40">SUM(B159:B161)</f>
        <v>2788</v>
      </c>
      <c r="C158" s="171">
        <f t="shared" si="40"/>
        <v>138</v>
      </c>
      <c r="D158" s="171">
        <f t="shared" si="40"/>
        <v>521</v>
      </c>
      <c r="E158" s="171">
        <f t="shared" si="40"/>
        <v>50</v>
      </c>
      <c r="F158" s="171">
        <f t="shared" si="40"/>
        <v>364</v>
      </c>
      <c r="G158" s="182">
        <f t="shared" si="40"/>
        <v>3861</v>
      </c>
    </row>
    <row r="159" spans="1:7" ht="19.5" customHeight="1">
      <c r="A159" s="69" t="s">
        <v>193</v>
      </c>
      <c r="B159" s="8">
        <v>396</v>
      </c>
      <c r="C159" s="8">
        <v>0</v>
      </c>
      <c r="D159" s="8">
        <v>0</v>
      </c>
      <c r="E159" s="8">
        <v>16</v>
      </c>
      <c r="F159" s="8">
        <v>0</v>
      </c>
      <c r="G159" s="183">
        <f t="shared" ref="G159:G165" si="41">B159+C159+D159+E159+F159</f>
        <v>412</v>
      </c>
    </row>
    <row r="160" spans="1:7" ht="19.5" customHeight="1">
      <c r="A160" s="69" t="s">
        <v>195</v>
      </c>
      <c r="B160" s="8">
        <v>1520</v>
      </c>
      <c r="C160" s="8">
        <v>2</v>
      </c>
      <c r="D160" s="8">
        <v>399</v>
      </c>
      <c r="E160" s="8">
        <v>14</v>
      </c>
      <c r="F160" s="8">
        <v>209</v>
      </c>
      <c r="G160" s="183">
        <f t="shared" ref="G160" si="42">B160+C160+D160+E160+F160</f>
        <v>2144</v>
      </c>
    </row>
    <row r="161" spans="1:7" ht="19.5" customHeight="1">
      <c r="A161" s="69" t="s">
        <v>196</v>
      </c>
      <c r="B161" s="8">
        <v>872</v>
      </c>
      <c r="C161" s="8">
        <v>136</v>
      </c>
      <c r="D161" s="8">
        <v>122</v>
      </c>
      <c r="E161" s="8">
        <v>20</v>
      </c>
      <c r="F161" s="8">
        <v>155</v>
      </c>
      <c r="G161" s="183">
        <f t="shared" si="41"/>
        <v>1305</v>
      </c>
    </row>
    <row r="162" spans="1:7" ht="19.5" customHeight="1">
      <c r="A162" s="165" t="s">
        <v>197</v>
      </c>
      <c r="B162" s="171">
        <f>SUM(B163:B165)</f>
        <v>404</v>
      </c>
      <c r="C162" s="171">
        <f>SUM(C163:C165)</f>
        <v>232</v>
      </c>
      <c r="D162" s="171">
        <f>SUM(D163:D165)</f>
        <v>277</v>
      </c>
      <c r="E162" s="171">
        <f>SUM(E163:E165)</f>
        <v>18</v>
      </c>
      <c r="F162" s="171">
        <f>SUM(F163:F165)</f>
        <v>73</v>
      </c>
      <c r="G162" s="182">
        <f t="shared" si="41"/>
        <v>1004</v>
      </c>
    </row>
    <row r="163" spans="1:7" s="96" customFormat="1" ht="19.5" customHeight="1">
      <c r="A163" s="69" t="s">
        <v>198</v>
      </c>
      <c r="B163" s="8">
        <v>205</v>
      </c>
      <c r="C163" s="8">
        <v>34</v>
      </c>
      <c r="D163" s="8">
        <v>14</v>
      </c>
      <c r="E163" s="8">
        <v>0</v>
      </c>
      <c r="F163" s="8">
        <v>14</v>
      </c>
      <c r="G163" s="183">
        <f t="shared" si="41"/>
        <v>267</v>
      </c>
    </row>
    <row r="164" spans="1:7" ht="19.5" customHeight="1">
      <c r="A164" s="69" t="s">
        <v>199</v>
      </c>
      <c r="B164" s="8">
        <v>66</v>
      </c>
      <c r="C164" s="8">
        <v>0</v>
      </c>
      <c r="D164" s="8">
        <v>142</v>
      </c>
      <c r="E164" s="8">
        <v>0</v>
      </c>
      <c r="F164" s="8">
        <v>0</v>
      </c>
      <c r="G164" s="183">
        <f t="shared" si="41"/>
        <v>208</v>
      </c>
    </row>
    <row r="165" spans="1:7" ht="19.5" customHeight="1">
      <c r="A165" s="69" t="s">
        <v>200</v>
      </c>
      <c r="B165" s="8">
        <v>133</v>
      </c>
      <c r="C165" s="8">
        <v>198</v>
      </c>
      <c r="D165" s="8">
        <v>121</v>
      </c>
      <c r="E165" s="8">
        <v>18</v>
      </c>
      <c r="F165" s="8">
        <v>59</v>
      </c>
      <c r="G165" s="183">
        <f t="shared" si="41"/>
        <v>529</v>
      </c>
    </row>
    <row r="166" spans="1:7" ht="19.5" customHeight="1">
      <c r="A166" s="71" t="s">
        <v>9</v>
      </c>
      <c r="B166" s="91">
        <f t="shared" ref="B166:G166" si="43">B167+B172+B176+B178</f>
        <v>59135</v>
      </c>
      <c r="C166" s="91">
        <f t="shared" si="43"/>
        <v>1163</v>
      </c>
      <c r="D166" s="91">
        <f t="shared" si="43"/>
        <v>21985</v>
      </c>
      <c r="E166" s="91">
        <f t="shared" si="43"/>
        <v>1127</v>
      </c>
      <c r="F166" s="91">
        <f t="shared" si="43"/>
        <v>103477</v>
      </c>
      <c r="G166" s="92">
        <f t="shared" si="43"/>
        <v>186887</v>
      </c>
    </row>
    <row r="167" spans="1:7" s="96" customFormat="1" ht="19.5" customHeight="1">
      <c r="A167" s="165" t="s">
        <v>201</v>
      </c>
      <c r="B167" s="171">
        <f t="shared" ref="B167:G167" si="44">SUM(B168:B171)</f>
        <v>0</v>
      </c>
      <c r="C167" s="171">
        <f t="shared" si="44"/>
        <v>68</v>
      </c>
      <c r="D167" s="171">
        <f t="shared" si="44"/>
        <v>1171</v>
      </c>
      <c r="E167" s="171">
        <f t="shared" si="44"/>
        <v>209</v>
      </c>
      <c r="F167" s="171">
        <f t="shared" si="44"/>
        <v>914</v>
      </c>
      <c r="G167" s="182">
        <f t="shared" si="44"/>
        <v>2362</v>
      </c>
    </row>
    <row r="168" spans="1:7" s="96" customFormat="1" ht="19.5" customHeight="1">
      <c r="A168" s="69" t="s">
        <v>202</v>
      </c>
      <c r="B168" s="8">
        <v>0</v>
      </c>
      <c r="C168" s="8">
        <v>-7</v>
      </c>
      <c r="D168" s="8">
        <v>226</v>
      </c>
      <c r="E168" s="8">
        <v>176</v>
      </c>
      <c r="F168" s="8">
        <v>75</v>
      </c>
      <c r="G168" s="183">
        <f>B168+C168+D168+E168+F168</f>
        <v>470</v>
      </c>
    </row>
    <row r="169" spans="1:7" ht="19.5" customHeight="1">
      <c r="A169" s="69" t="s">
        <v>203</v>
      </c>
      <c r="B169" s="8">
        <v>0</v>
      </c>
      <c r="C169" s="8">
        <v>75</v>
      </c>
      <c r="D169" s="8">
        <v>932</v>
      </c>
      <c r="E169" s="8">
        <v>0</v>
      </c>
      <c r="F169" s="8">
        <v>830</v>
      </c>
      <c r="G169" s="183">
        <f>B169+C169+D169+E169+F169</f>
        <v>1837</v>
      </c>
    </row>
    <row r="170" spans="1:7" ht="19.5" customHeight="1">
      <c r="A170" s="69" t="s">
        <v>204</v>
      </c>
      <c r="B170" s="8">
        <v>0</v>
      </c>
      <c r="C170" s="8">
        <v>0</v>
      </c>
      <c r="D170" s="8">
        <v>7</v>
      </c>
      <c r="E170" s="8">
        <v>33</v>
      </c>
      <c r="F170" s="8">
        <v>9</v>
      </c>
      <c r="G170" s="183">
        <f>B170+C170+D170+E170+F170</f>
        <v>49</v>
      </c>
    </row>
    <row r="171" spans="1:7" ht="19.5" customHeight="1">
      <c r="A171" s="69" t="s">
        <v>205</v>
      </c>
      <c r="B171" s="8">
        <v>0</v>
      </c>
      <c r="C171" s="8">
        <v>0</v>
      </c>
      <c r="D171" s="8">
        <v>6</v>
      </c>
      <c r="E171" s="8">
        <v>0</v>
      </c>
      <c r="F171" s="8">
        <v>0</v>
      </c>
      <c r="G171" s="183">
        <f>B171+C171+D171+E171+F171</f>
        <v>6</v>
      </c>
    </row>
    <row r="172" spans="1:7" ht="19.5" customHeight="1">
      <c r="A172" s="165" t="s">
        <v>206</v>
      </c>
      <c r="B172" s="171">
        <f t="shared" ref="B172:G172" si="45">SUM(B173:B175)</f>
        <v>371</v>
      </c>
      <c r="C172" s="171">
        <f t="shared" si="45"/>
        <v>0</v>
      </c>
      <c r="D172" s="171">
        <f t="shared" si="45"/>
        <v>356</v>
      </c>
      <c r="E172" s="171">
        <f t="shared" si="45"/>
        <v>55</v>
      </c>
      <c r="F172" s="171">
        <f t="shared" si="45"/>
        <v>342</v>
      </c>
      <c r="G172" s="182">
        <f t="shared" si="45"/>
        <v>1124</v>
      </c>
    </row>
    <row r="173" spans="1:7" s="96" customFormat="1" ht="19.5" customHeight="1">
      <c r="A173" s="69" t="s">
        <v>207</v>
      </c>
      <c r="B173" s="8">
        <v>3</v>
      </c>
      <c r="C173" s="8">
        <v>0</v>
      </c>
      <c r="D173" s="8">
        <v>75</v>
      </c>
      <c r="E173" s="8">
        <v>47</v>
      </c>
      <c r="F173" s="8">
        <v>81</v>
      </c>
      <c r="G173" s="183">
        <f>B173+C173+D173+E173+F173</f>
        <v>206</v>
      </c>
    </row>
    <row r="174" spans="1:7" ht="19.5" customHeight="1">
      <c r="A174" s="69" t="s">
        <v>777</v>
      </c>
      <c r="B174" s="8">
        <v>229</v>
      </c>
      <c r="C174" s="8">
        <v>0</v>
      </c>
      <c r="D174" s="8">
        <v>210</v>
      </c>
      <c r="E174" s="8">
        <v>8</v>
      </c>
      <c r="F174" s="8">
        <v>0</v>
      </c>
      <c r="G174" s="183">
        <f>B174+C174+D174+E174+F174</f>
        <v>447</v>
      </c>
    </row>
    <row r="175" spans="1:7" ht="19.5" customHeight="1">
      <c r="A175" s="69" t="s">
        <v>210</v>
      </c>
      <c r="B175" s="8">
        <v>139</v>
      </c>
      <c r="C175" s="8">
        <v>0</v>
      </c>
      <c r="D175" s="8">
        <v>71</v>
      </c>
      <c r="E175" s="8">
        <v>0</v>
      </c>
      <c r="F175" s="8">
        <v>261</v>
      </c>
      <c r="G175" s="183">
        <f>B175+C175+D175+E175+F175</f>
        <v>471</v>
      </c>
    </row>
    <row r="176" spans="1:7" ht="19.5" customHeight="1">
      <c r="A176" s="165" t="s">
        <v>211</v>
      </c>
      <c r="B176" s="171">
        <f t="shared" ref="B176:G176" si="46">B177</f>
        <v>51960</v>
      </c>
      <c r="C176" s="171">
        <f t="shared" si="46"/>
        <v>477</v>
      </c>
      <c r="D176" s="171">
        <f t="shared" si="46"/>
        <v>20767</v>
      </c>
      <c r="E176" s="171">
        <f t="shared" si="46"/>
        <v>369</v>
      </c>
      <c r="F176" s="171">
        <f t="shared" si="46"/>
        <v>88181</v>
      </c>
      <c r="G176" s="182">
        <f t="shared" si="46"/>
        <v>161754</v>
      </c>
    </row>
    <row r="177" spans="1:7" s="96" customFormat="1" ht="19.5" customHeight="1">
      <c r="A177" s="69" t="s">
        <v>212</v>
      </c>
      <c r="B177" s="8">
        <v>51960</v>
      </c>
      <c r="C177" s="8">
        <v>477</v>
      </c>
      <c r="D177" s="8">
        <v>20767</v>
      </c>
      <c r="E177" s="8">
        <v>369</v>
      </c>
      <c r="F177" s="8">
        <v>88181</v>
      </c>
      <c r="G177" s="183">
        <f>B177+C177+D177+E177+F177</f>
        <v>161754</v>
      </c>
    </row>
    <row r="178" spans="1:7" ht="19.5" customHeight="1">
      <c r="A178" s="165" t="s">
        <v>213</v>
      </c>
      <c r="B178" s="171">
        <f t="shared" ref="B178:G178" si="47">SUM(B179:B184)</f>
        <v>6804</v>
      </c>
      <c r="C178" s="171">
        <f t="shared" si="47"/>
        <v>618</v>
      </c>
      <c r="D178" s="171">
        <f t="shared" si="47"/>
        <v>-309</v>
      </c>
      <c r="E178" s="171">
        <f t="shared" si="47"/>
        <v>494</v>
      </c>
      <c r="F178" s="171">
        <f t="shared" si="47"/>
        <v>14040</v>
      </c>
      <c r="G178" s="182">
        <f t="shared" si="47"/>
        <v>21647</v>
      </c>
    </row>
    <row r="179" spans="1:7" s="96" customFormat="1" ht="19.5" customHeight="1">
      <c r="A179" s="69" t="s">
        <v>214</v>
      </c>
      <c r="B179" s="8">
        <v>837</v>
      </c>
      <c r="C179" s="8">
        <v>157</v>
      </c>
      <c r="D179" s="8">
        <v>122</v>
      </c>
      <c r="E179" s="8">
        <v>38</v>
      </c>
      <c r="F179" s="8">
        <v>268</v>
      </c>
      <c r="G179" s="183">
        <f t="shared" ref="G179:G184" si="48">B179+C179+D179+E179+F179</f>
        <v>1422</v>
      </c>
    </row>
    <row r="180" spans="1:7" ht="19.5" customHeight="1">
      <c r="A180" s="69" t="s">
        <v>215</v>
      </c>
      <c r="B180" s="8">
        <v>3550</v>
      </c>
      <c r="C180" s="8">
        <v>317</v>
      </c>
      <c r="D180" s="8">
        <v>552</v>
      </c>
      <c r="E180" s="8">
        <v>94</v>
      </c>
      <c r="F180" s="8">
        <v>9262</v>
      </c>
      <c r="G180" s="183">
        <f t="shared" si="48"/>
        <v>13775</v>
      </c>
    </row>
    <row r="181" spans="1:7" ht="19.5" customHeight="1">
      <c r="A181" s="69" t="s">
        <v>216</v>
      </c>
      <c r="B181" s="8">
        <v>1043</v>
      </c>
      <c r="C181" s="8">
        <v>0</v>
      </c>
      <c r="D181" s="8">
        <v>473</v>
      </c>
      <c r="E181" s="8">
        <v>24</v>
      </c>
      <c r="F181" s="8">
        <v>1836</v>
      </c>
      <c r="G181" s="183">
        <f t="shared" si="48"/>
        <v>3376</v>
      </c>
    </row>
    <row r="182" spans="1:7" ht="19.5" customHeight="1">
      <c r="A182" s="69" t="s">
        <v>217</v>
      </c>
      <c r="B182" s="8">
        <v>645</v>
      </c>
      <c r="C182" s="8">
        <v>-64</v>
      </c>
      <c r="D182" s="8">
        <v>39</v>
      </c>
      <c r="E182" s="8">
        <v>130</v>
      </c>
      <c r="F182" s="8">
        <v>302</v>
      </c>
      <c r="G182" s="183">
        <f t="shared" si="48"/>
        <v>1052</v>
      </c>
    </row>
    <row r="183" spans="1:7" ht="19.5" customHeight="1">
      <c r="A183" s="69" t="s">
        <v>218</v>
      </c>
      <c r="B183" s="8">
        <v>718</v>
      </c>
      <c r="C183" s="8">
        <v>13</v>
      </c>
      <c r="D183" s="8">
        <v>425</v>
      </c>
      <c r="E183" s="8">
        <v>142</v>
      </c>
      <c r="F183" s="8">
        <v>655</v>
      </c>
      <c r="G183" s="183">
        <f t="shared" si="48"/>
        <v>1953</v>
      </c>
    </row>
    <row r="184" spans="1:7" ht="19.5" customHeight="1">
      <c r="A184" s="69" t="s">
        <v>219</v>
      </c>
      <c r="B184" s="8">
        <v>11</v>
      </c>
      <c r="C184" s="8">
        <v>195</v>
      </c>
      <c r="D184" s="8">
        <v>-1920</v>
      </c>
      <c r="E184" s="8">
        <v>66</v>
      </c>
      <c r="F184" s="8">
        <v>1717</v>
      </c>
      <c r="G184" s="183">
        <f t="shared" si="48"/>
        <v>69</v>
      </c>
    </row>
    <row r="185" spans="1:7" ht="19.5" customHeight="1">
      <c r="A185" s="71" t="s">
        <v>10</v>
      </c>
      <c r="B185" s="91">
        <f t="shared" ref="B185:G185" si="49">B186+B193+B201</f>
        <v>14739</v>
      </c>
      <c r="C185" s="91">
        <f t="shared" si="49"/>
        <v>1040</v>
      </c>
      <c r="D185" s="91">
        <f t="shared" si="49"/>
        <v>2119</v>
      </c>
      <c r="E185" s="91">
        <f t="shared" si="49"/>
        <v>778</v>
      </c>
      <c r="F185" s="91">
        <f t="shared" si="49"/>
        <v>3982</v>
      </c>
      <c r="G185" s="92">
        <f t="shared" si="49"/>
        <v>22658</v>
      </c>
    </row>
    <row r="186" spans="1:7" s="96" customFormat="1" ht="19.5" customHeight="1">
      <c r="A186" s="165" t="s">
        <v>220</v>
      </c>
      <c r="B186" s="171">
        <f t="shared" ref="B186:G186" si="50">SUM(B187:B192)</f>
        <v>12449</v>
      </c>
      <c r="C186" s="171">
        <f t="shared" si="50"/>
        <v>711</v>
      </c>
      <c r="D186" s="171">
        <f t="shared" si="50"/>
        <v>659</v>
      </c>
      <c r="E186" s="171">
        <f t="shared" si="50"/>
        <v>576</v>
      </c>
      <c r="F186" s="171">
        <f t="shared" si="50"/>
        <v>1439</v>
      </c>
      <c r="G186" s="182">
        <f t="shared" si="50"/>
        <v>15834</v>
      </c>
    </row>
    <row r="187" spans="1:7" s="96" customFormat="1" ht="19.5" customHeight="1">
      <c r="A187" s="69" t="s">
        <v>221</v>
      </c>
      <c r="B187" s="8">
        <v>1</v>
      </c>
      <c r="C187" s="8">
        <v>164</v>
      </c>
      <c r="D187" s="8">
        <v>50</v>
      </c>
      <c r="E187" s="8">
        <v>298</v>
      </c>
      <c r="F187" s="8">
        <v>14</v>
      </c>
      <c r="G187" s="183">
        <f t="shared" ref="G187:G192" si="51">B187+C187+D187+E187+F187</f>
        <v>527</v>
      </c>
    </row>
    <row r="188" spans="1:7" ht="19.5" customHeight="1">
      <c r="A188" s="69" t="s">
        <v>222</v>
      </c>
      <c r="B188" s="8">
        <v>33</v>
      </c>
      <c r="C188" s="8">
        <v>0</v>
      </c>
      <c r="D188" s="8">
        <v>23</v>
      </c>
      <c r="E188" s="8">
        <v>87</v>
      </c>
      <c r="F188" s="8">
        <v>19</v>
      </c>
      <c r="G188" s="183">
        <f t="shared" si="51"/>
        <v>162</v>
      </c>
    </row>
    <row r="189" spans="1:7" ht="19.5" customHeight="1">
      <c r="A189" s="69" t="s">
        <v>223</v>
      </c>
      <c r="B189" s="8">
        <v>2291</v>
      </c>
      <c r="C189" s="8">
        <v>285</v>
      </c>
      <c r="D189" s="8">
        <v>362</v>
      </c>
      <c r="E189" s="8">
        <v>77</v>
      </c>
      <c r="F189" s="8">
        <v>45</v>
      </c>
      <c r="G189" s="183">
        <f t="shared" si="51"/>
        <v>3060</v>
      </c>
    </row>
    <row r="190" spans="1:7" ht="19.5" customHeight="1">
      <c r="A190" s="69" t="s">
        <v>224</v>
      </c>
      <c r="B190" s="8">
        <v>9214</v>
      </c>
      <c r="C190" s="8">
        <v>97</v>
      </c>
      <c r="D190" s="8">
        <v>86</v>
      </c>
      <c r="E190" s="8">
        <v>32</v>
      </c>
      <c r="F190" s="8">
        <v>1315</v>
      </c>
      <c r="G190" s="183">
        <f t="shared" si="51"/>
        <v>10744</v>
      </c>
    </row>
    <row r="191" spans="1:7" ht="19.5" customHeight="1">
      <c r="A191" s="69" t="s">
        <v>225</v>
      </c>
      <c r="B191" s="8">
        <v>41</v>
      </c>
      <c r="C191" s="8">
        <v>13</v>
      </c>
      <c r="D191" s="8">
        <v>29</v>
      </c>
      <c r="E191" s="8">
        <v>21</v>
      </c>
      <c r="F191" s="8">
        <v>0</v>
      </c>
      <c r="G191" s="183">
        <f t="shared" si="51"/>
        <v>104</v>
      </c>
    </row>
    <row r="192" spans="1:7" ht="19.5" customHeight="1">
      <c r="A192" s="69" t="s">
        <v>226</v>
      </c>
      <c r="B192" s="8">
        <v>869</v>
      </c>
      <c r="C192" s="8">
        <v>152</v>
      </c>
      <c r="D192" s="8">
        <v>109</v>
      </c>
      <c r="E192" s="8">
        <v>61</v>
      </c>
      <c r="F192" s="8">
        <v>46</v>
      </c>
      <c r="G192" s="183">
        <f t="shared" si="51"/>
        <v>1237</v>
      </c>
    </row>
    <row r="193" spans="1:7" ht="19.5" customHeight="1">
      <c r="A193" s="165" t="s">
        <v>227</v>
      </c>
      <c r="B193" s="171">
        <f t="shared" ref="B193:G193" si="52">SUM(B194:B200)</f>
        <v>0</v>
      </c>
      <c r="C193" s="171">
        <f t="shared" si="52"/>
        <v>19</v>
      </c>
      <c r="D193" s="171">
        <f t="shared" si="52"/>
        <v>36</v>
      </c>
      <c r="E193" s="171">
        <f t="shared" si="52"/>
        <v>48</v>
      </c>
      <c r="F193" s="171">
        <f t="shared" si="52"/>
        <v>175</v>
      </c>
      <c r="G193" s="182">
        <f t="shared" si="52"/>
        <v>278</v>
      </c>
    </row>
    <row r="194" spans="1:7" s="96" customFormat="1" ht="19.5" customHeight="1">
      <c r="A194" s="69" t="s">
        <v>228</v>
      </c>
      <c r="B194" s="8">
        <v>0</v>
      </c>
      <c r="C194" s="8">
        <v>19</v>
      </c>
      <c r="D194" s="8">
        <v>24</v>
      </c>
      <c r="E194" s="8">
        <v>48</v>
      </c>
      <c r="F194" s="8">
        <v>173</v>
      </c>
      <c r="G194" s="183">
        <f t="shared" ref="G194:G200" si="53">B194+C194+D194+E194+F194</f>
        <v>264</v>
      </c>
    </row>
    <row r="195" spans="1:7" ht="19.5" customHeight="1">
      <c r="A195" s="69" t="s">
        <v>229</v>
      </c>
      <c r="B195" s="8">
        <v>0</v>
      </c>
      <c r="C195" s="8">
        <v>0</v>
      </c>
      <c r="D195" s="8">
        <v>1</v>
      </c>
      <c r="E195" s="8">
        <v>0</v>
      </c>
      <c r="F195" s="8">
        <v>0</v>
      </c>
      <c r="G195" s="183">
        <f t="shared" si="53"/>
        <v>1</v>
      </c>
    </row>
    <row r="196" spans="1:7" ht="19.5" customHeight="1">
      <c r="A196" s="69" t="s">
        <v>231</v>
      </c>
      <c r="B196" s="8">
        <v>0</v>
      </c>
      <c r="C196" s="8">
        <v>0</v>
      </c>
      <c r="D196" s="8">
        <v>0</v>
      </c>
      <c r="E196" s="8">
        <v>0</v>
      </c>
      <c r="F196" s="8">
        <v>1</v>
      </c>
      <c r="G196" s="183">
        <f t="shared" si="53"/>
        <v>1</v>
      </c>
    </row>
    <row r="197" spans="1:7" ht="19.5" customHeight="1">
      <c r="A197" s="69" t="s">
        <v>232</v>
      </c>
      <c r="B197" s="8">
        <v>0</v>
      </c>
      <c r="C197" s="8">
        <v>0</v>
      </c>
      <c r="D197" s="8">
        <v>7</v>
      </c>
      <c r="E197" s="8">
        <v>0</v>
      </c>
      <c r="F197" s="8">
        <v>0</v>
      </c>
      <c r="G197" s="183">
        <f t="shared" si="53"/>
        <v>7</v>
      </c>
    </row>
    <row r="198" spans="1:7" ht="19.5" customHeight="1">
      <c r="A198" s="69" t="s">
        <v>233</v>
      </c>
      <c r="B198" s="8">
        <v>0</v>
      </c>
      <c r="C198" s="8">
        <v>0</v>
      </c>
      <c r="D198" s="8">
        <v>0</v>
      </c>
      <c r="E198" s="8">
        <v>0</v>
      </c>
      <c r="F198" s="8">
        <v>0</v>
      </c>
      <c r="G198" s="183">
        <f t="shared" si="53"/>
        <v>0</v>
      </c>
    </row>
    <row r="199" spans="1:7" ht="19.5" customHeight="1">
      <c r="A199" s="69" t="s">
        <v>235</v>
      </c>
      <c r="B199" s="8">
        <v>0</v>
      </c>
      <c r="C199" s="8">
        <v>0</v>
      </c>
      <c r="D199" s="8">
        <v>4</v>
      </c>
      <c r="E199" s="8">
        <v>0</v>
      </c>
      <c r="F199" s="8">
        <v>0</v>
      </c>
      <c r="G199" s="183">
        <f t="shared" si="53"/>
        <v>4</v>
      </c>
    </row>
    <row r="200" spans="1:7" ht="19.5" customHeight="1">
      <c r="A200" s="69" t="s">
        <v>236</v>
      </c>
      <c r="B200" s="8">
        <v>0</v>
      </c>
      <c r="C200" s="8">
        <v>0</v>
      </c>
      <c r="D200" s="8">
        <v>0</v>
      </c>
      <c r="E200" s="8">
        <v>0</v>
      </c>
      <c r="F200" s="8">
        <v>1</v>
      </c>
      <c r="G200" s="183">
        <f t="shared" si="53"/>
        <v>1</v>
      </c>
    </row>
    <row r="201" spans="1:7" ht="19.5" customHeight="1">
      <c r="A201" s="165" t="s">
        <v>237</v>
      </c>
      <c r="B201" s="171">
        <f t="shared" ref="B201:G201" si="54">SUM(B202:B206)</f>
        <v>2290</v>
      </c>
      <c r="C201" s="171">
        <f t="shared" si="54"/>
        <v>310</v>
      </c>
      <c r="D201" s="171">
        <f t="shared" si="54"/>
        <v>1424</v>
      </c>
      <c r="E201" s="171">
        <f t="shared" si="54"/>
        <v>154</v>
      </c>
      <c r="F201" s="171">
        <f t="shared" si="54"/>
        <v>2368</v>
      </c>
      <c r="G201" s="182">
        <f t="shared" si="54"/>
        <v>6546</v>
      </c>
    </row>
    <row r="202" spans="1:7" s="96" customFormat="1" ht="19.5" customHeight="1">
      <c r="A202" s="69" t="s">
        <v>238</v>
      </c>
      <c r="B202" s="8">
        <v>688</v>
      </c>
      <c r="C202" s="8">
        <v>202</v>
      </c>
      <c r="D202" s="8">
        <v>97</v>
      </c>
      <c r="E202" s="8">
        <v>61</v>
      </c>
      <c r="F202" s="8">
        <v>1272</v>
      </c>
      <c r="G202" s="183">
        <f>B202+C202+D202+E202+F202</f>
        <v>2320</v>
      </c>
    </row>
    <row r="203" spans="1:7" ht="19.5" customHeight="1">
      <c r="A203" s="69" t="s">
        <v>239</v>
      </c>
      <c r="B203" s="8">
        <v>751</v>
      </c>
      <c r="C203" s="8">
        <v>103</v>
      </c>
      <c r="D203" s="8">
        <v>1032</v>
      </c>
      <c r="E203" s="8">
        <v>50</v>
      </c>
      <c r="F203" s="8">
        <v>1016</v>
      </c>
      <c r="G203" s="183">
        <f>B203+C203+D203+E203+F203</f>
        <v>2952</v>
      </c>
    </row>
    <row r="204" spans="1:7" ht="19.5" customHeight="1">
      <c r="A204" s="69" t="s">
        <v>240</v>
      </c>
      <c r="B204" s="8">
        <v>95</v>
      </c>
      <c r="C204" s="8">
        <v>5</v>
      </c>
      <c r="D204" s="8">
        <v>43</v>
      </c>
      <c r="E204" s="8">
        <v>10</v>
      </c>
      <c r="F204" s="8">
        <v>53</v>
      </c>
      <c r="G204" s="183">
        <f>B204+C204+D204+E204+F204</f>
        <v>206</v>
      </c>
    </row>
    <row r="205" spans="1:7" ht="19.5" customHeight="1">
      <c r="A205" s="69" t="s">
        <v>241</v>
      </c>
      <c r="B205" s="8">
        <v>756</v>
      </c>
      <c r="C205" s="8">
        <v>0</v>
      </c>
      <c r="D205" s="8">
        <v>149</v>
      </c>
      <c r="E205" s="8">
        <v>5</v>
      </c>
      <c r="F205" s="8">
        <v>18</v>
      </c>
      <c r="G205" s="183">
        <f>B205+C205+D205+E205+F205</f>
        <v>928</v>
      </c>
    </row>
    <row r="206" spans="1:7" ht="19.5" customHeight="1">
      <c r="A206" s="69" t="s">
        <v>242</v>
      </c>
      <c r="B206" s="8">
        <v>0</v>
      </c>
      <c r="C206" s="8">
        <v>0</v>
      </c>
      <c r="D206" s="8">
        <v>103</v>
      </c>
      <c r="E206" s="8">
        <v>28</v>
      </c>
      <c r="F206" s="8">
        <v>9</v>
      </c>
      <c r="G206" s="183">
        <f>B206+C206+D206+E206+F206</f>
        <v>140</v>
      </c>
    </row>
    <row r="207" spans="1:7" ht="19.5" customHeight="1">
      <c r="A207" s="71" t="s">
        <v>11</v>
      </c>
      <c r="B207" s="91">
        <f t="shared" ref="B207:F208" si="55">B208</f>
        <v>0</v>
      </c>
      <c r="C207" s="91">
        <f t="shared" si="55"/>
        <v>0</v>
      </c>
      <c r="D207" s="91">
        <f t="shared" si="55"/>
        <v>0</v>
      </c>
      <c r="E207" s="91">
        <f t="shared" si="55"/>
        <v>0</v>
      </c>
      <c r="F207" s="91">
        <f t="shared" si="55"/>
        <v>0</v>
      </c>
      <c r="G207" s="92">
        <f>G208</f>
        <v>0</v>
      </c>
    </row>
    <row r="208" spans="1:7" s="96" customFormat="1" ht="19.5" customHeight="1">
      <c r="A208" s="165" t="s">
        <v>243</v>
      </c>
      <c r="B208" s="171">
        <f t="shared" si="55"/>
        <v>0</v>
      </c>
      <c r="C208" s="171">
        <f t="shared" si="55"/>
        <v>0</v>
      </c>
      <c r="D208" s="171">
        <f t="shared" si="55"/>
        <v>0</v>
      </c>
      <c r="E208" s="171">
        <f t="shared" si="55"/>
        <v>0</v>
      </c>
      <c r="F208" s="171">
        <f t="shared" si="55"/>
        <v>0</v>
      </c>
      <c r="G208" s="182">
        <f>G209</f>
        <v>0</v>
      </c>
    </row>
    <row r="209" spans="1:7" s="96" customFormat="1" ht="19.5" customHeight="1">
      <c r="A209" s="84" t="s">
        <v>244</v>
      </c>
      <c r="B209" s="85">
        <v>0</v>
      </c>
      <c r="C209" s="85">
        <v>0</v>
      </c>
      <c r="D209" s="85">
        <v>0</v>
      </c>
      <c r="E209" s="85">
        <v>0</v>
      </c>
      <c r="F209" s="85">
        <v>0</v>
      </c>
      <c r="G209" s="184">
        <f>B209+C209+D209+E209+F209</f>
        <v>0</v>
      </c>
    </row>
    <row r="210" spans="1:7" ht="19.5" customHeight="1"/>
    <row r="211" spans="1:7" ht="11.25" customHeight="1">
      <c r="A211" s="3" t="s">
        <v>795</v>
      </c>
    </row>
    <row r="212" spans="1:7">
      <c r="A212" s="3" t="s">
        <v>796</v>
      </c>
    </row>
    <row r="213" spans="1:7" ht="13.5" thickBot="1"/>
    <row r="214" spans="1:7" ht="13.5" thickTop="1">
      <c r="A214" s="15" t="str">
        <f>'Περιεχόμενα-Contents'!B11</f>
        <v>(Τελευταία Ενημέρωση/Last update 07/10/2025)</v>
      </c>
      <c r="B214" s="14"/>
      <c r="C214" s="14"/>
      <c r="D214" s="14"/>
      <c r="E214" s="14"/>
      <c r="F214" s="14"/>
      <c r="G214" s="14"/>
    </row>
    <row r="215" spans="1:7">
      <c r="A215" s="13" t="str">
        <f>'Περιεχόμενα-Contents'!B12</f>
        <v>COPYRIGHT ©: 2025 ΚΥΠΡΙΑΚΗ ΔΗΜΟΚΡΑΤΙΑ, ΣΤΑΤΙΣΤΙΚΗ ΥΠΗΡΕΣΙΑ/REPUBLIC OF CYPRUS, STATISTICAL SERVICE</v>
      </c>
    </row>
  </sheetData>
  <mergeCells count="3">
    <mergeCell ref="A4:G4"/>
    <mergeCell ref="A5:G5"/>
    <mergeCell ref="A1:B1"/>
  </mergeCells>
  <hyperlinks>
    <hyperlink ref="A1" location="'Περιεχόμενα-Contents'!A1" display="Περιεχόμενα - Contents" xr:uid="{00000000-0004-0000-0800-000000000000}"/>
  </hyperlinks>
  <printOptions horizontalCentered="1"/>
  <pageMargins left="0.27559055118110237" right="0.15748031496062992" top="0.94488188976377963" bottom="0.39370078740157483" header="0.27559055118110237" footer="0.23622047244094491"/>
  <pageSetup paperSize="9" scale="89" fitToHeight="7" orientation="portrait" r:id="rId1"/>
  <headerFooter differentFirst="1">
    <oddHeader>&amp;R&amp;"Arial,Έντονα"ΕΡΕΥΝΑ ΥΠΗΡΕΣΙΩΝ ΚΑΙ ΜΕΤΑΦΟΡΩΝ 2023
SERVICES AND TRANSPORT  SURVEY 2023&amp;"Arial,Κανονικά"
&amp;"Arial,Πλάγια"&amp;8
Πίνακας 5 (συνέχεια)
Table 5 (continued)</oddHeader>
    <oddFooter xml:space="preserve">&amp;C- &amp;P - </oddFooter>
    <firstHeader xml:space="preserve">&amp;R&amp;"Arial,Έντονα"ΕΡΕΥΝΑ ΥΠΗΡΕΣΙΩΝ ΚΑΙ ΜΕΤΑΦΟΡΩΝ 2023
SERVICES AND TRANSPORT SURVEY 2023
</firstHeader>
    <firstFooter>&amp;C- &amp;P -&amp;R&amp;"Arial,Πλάγια"&amp;8(συνεχίζεται)
(continued)</firstFooter>
  </headerFooter>
  <rowBreaks count="2" manualBreakCount="2">
    <brk id="39" max="6" man="1"/>
    <brk id="155" max="6" man="1"/>
  </rowBreaks>
  <ignoredErrors>
    <ignoredError sqref="G17 G2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ΙΔ. ΤΟΜ. 2023-PRIV. SEC. 2023</vt:lpstr>
      <vt:lpstr>Περιεχόμενα-Contents</vt:lpstr>
      <vt:lpstr>Μεθοδ. Σημείωμα-Method. Note</vt:lpstr>
      <vt:lpstr>Κώδ. - Cod. NACE Rev. 2</vt:lpstr>
      <vt:lpstr>1</vt:lpstr>
      <vt:lpstr>2</vt:lpstr>
      <vt:lpstr>3</vt:lpstr>
      <vt:lpstr>4</vt:lpstr>
      <vt:lpstr>5</vt:lpstr>
      <vt:lpstr>'1'!Print_Area</vt:lpstr>
      <vt:lpstr>'2'!Print_Area</vt:lpstr>
      <vt:lpstr>'3'!Print_Area</vt:lpstr>
      <vt:lpstr>'4'!Print_Area</vt:lpstr>
      <vt:lpstr>'5'!Print_Area</vt:lpstr>
      <vt:lpstr>'ΙΔ. ΤΟΜ. 2023-PRIV. SEC. 2023'!Print_Area</vt:lpstr>
      <vt:lpstr>'Κώδ. - Cod. NACE Rev. 2'!Print_Area</vt:lpstr>
      <vt:lpstr>'Μεθοδ. Σημείωμα-Method. Note'!Print_Area</vt:lpstr>
      <vt:lpstr>'Περιεχόμενα-Contents'!Print_Area</vt:lpstr>
      <vt:lpstr>'1'!Print_Titles</vt:lpstr>
      <vt:lpstr>'2'!Print_Titles</vt:lpstr>
      <vt:lpstr>'3'!Print_Titles</vt:lpstr>
      <vt:lpstr>'4'!Print_Titles</vt:lpstr>
      <vt:lpstr>'5'!Print_Titles</vt:lpstr>
      <vt:lpstr>'Κώδ. - Cod. NACE Rev. 2'!Print_Titles</vt:lpstr>
      <vt:lpstr>'Μεθοδ. Σημείωμα-Method. Note'!Print_Titles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Theodoulou  George</cp:lastModifiedBy>
  <cp:lastPrinted>2025-10-07T08:09:00Z</cp:lastPrinted>
  <dcterms:created xsi:type="dcterms:W3CDTF">2017-09-21T11:34:35Z</dcterms:created>
  <dcterms:modified xsi:type="dcterms:W3CDTF">2025-10-07T08:09:24Z</dcterms:modified>
</cp:coreProperties>
</file>