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E:\WEBTODAY\12_Services\"/>
    </mc:Choice>
  </mc:AlternateContent>
  <xr:revisionPtr revIDLastSave="0" documentId="13_ncr:1_{FA15A06A-6EDE-4F70-92D6-4E6DAC53593A}" xr6:coauthVersionLast="47" xr6:coauthVersionMax="47" xr10:uidLastSave="{00000000-0000-0000-0000-000000000000}"/>
  <bookViews>
    <workbookView xWindow="-120" yWindow="-120" windowWidth="29040" windowHeight="15720" tabRatio="606" activeTab="1" xr2:uid="{00000000-000D-0000-FFFF-FFFF00000000}"/>
  </bookViews>
  <sheets>
    <sheet name="ΙΔ. ΤΟΜ. 2024-PRIV. SEC. 2024" sheetId="37" r:id="rId1"/>
    <sheet name="Περιεχόμενα-Contents" sheetId="50" r:id="rId2"/>
    <sheet name="Μεθοδ. Σημείωμα-Method. Note" sheetId="32" r:id="rId3"/>
    <sheet name="Κώδ. - Cod. NACE Rev. 2" sheetId="33" r:id="rId4"/>
    <sheet name="1" sheetId="39" r:id="rId5"/>
    <sheet name="2" sheetId="40" r:id="rId6"/>
    <sheet name="3" sheetId="41" r:id="rId7"/>
    <sheet name="4" sheetId="42" r:id="rId8"/>
    <sheet name="5" sheetId="43" r:id="rId9"/>
  </sheets>
  <definedNames>
    <definedName name="_xlnm._FilterDatabase" localSheetId="4" hidden="1">'1'!$A$8:$F$209</definedName>
    <definedName name="_xlnm.Print_Area" localSheetId="4">'1'!$A$4:$F$215</definedName>
    <definedName name="_xlnm.Print_Area" localSheetId="5">'2'!$A$4:$H$214</definedName>
    <definedName name="_xlnm.Print_Area" localSheetId="6">'3'!$A$4:$L$215</definedName>
    <definedName name="_xlnm.Print_Area" localSheetId="7">'4'!$A$4:$L$216</definedName>
    <definedName name="_xlnm.Print_Area" localSheetId="8">'5'!$A$4:$G$215</definedName>
    <definedName name="_xlnm.Print_Area" localSheetId="0">'ΙΔ. ΤΟΜ. 2024-PRIV. SEC. 2024'!$A$1:$A$8</definedName>
    <definedName name="_xlnm.Print_Area" localSheetId="3">'Κώδ. - Cod. NACE Rev. 2'!$A$1:$C$223</definedName>
    <definedName name="_xlnm.Print_Area" localSheetId="2">'Μεθοδ. Σημείωμα-Method. Note'!$A$1:$D$65</definedName>
    <definedName name="_xlnm.Print_Area" localSheetId="1">'Περιεχόμενα-Contents'!$A$1:$E$13</definedName>
    <definedName name="_xlnm.Print_Titles" localSheetId="4">'1'!$7:$9</definedName>
    <definedName name="_xlnm.Print_Titles" localSheetId="5">'2'!$7:$11</definedName>
    <definedName name="_xlnm.Print_Titles" localSheetId="6">'3'!$8:$9</definedName>
    <definedName name="_xlnm.Print_Titles" localSheetId="7">'4'!$8:$10</definedName>
    <definedName name="_xlnm.Print_Titles" localSheetId="8">'5'!$8:$9</definedName>
    <definedName name="_xlnm.Print_Titles" localSheetId="3">'Κώδ. - Cod. NACE Rev. 2'!$1:$6</definedName>
    <definedName name="_xlnm.Print_Titles" localSheetId="2">'Μεθοδ. Σημείωμα-Method. Note'!$1:$3</definedName>
  </definedNames>
  <calcPr calcId="191029"/>
</workbook>
</file>

<file path=xl/calcChain.xml><?xml version="1.0" encoding="utf-8"?>
<calcChain xmlns="http://schemas.openxmlformats.org/spreadsheetml/2006/main">
  <c r="H199" i="42" l="1"/>
  <c r="G198" i="43" l="1"/>
  <c r="C11" i="39"/>
  <c r="C17" i="39"/>
  <c r="C20" i="39"/>
  <c r="C27" i="39"/>
  <c r="C31" i="39"/>
  <c r="C35" i="39"/>
  <c r="C41" i="39"/>
  <c r="C49" i="39"/>
  <c r="C55" i="39"/>
  <c r="C58" i="39"/>
  <c r="C63" i="39"/>
  <c r="C68" i="39"/>
  <c r="C74" i="39"/>
  <c r="C73" i="39" s="1"/>
  <c r="C80" i="39"/>
  <c r="C83" i="39"/>
  <c r="C87" i="39"/>
  <c r="C91" i="39"/>
  <c r="C95" i="39"/>
  <c r="C100" i="39"/>
  <c r="C103" i="39"/>
  <c r="C112" i="39"/>
  <c r="C116" i="39"/>
  <c r="C120" i="39"/>
  <c r="C124" i="39"/>
  <c r="C130" i="39"/>
  <c r="C139" i="39"/>
  <c r="C138" i="39" s="1"/>
  <c r="C151" i="39"/>
  <c r="C157" i="39"/>
  <c r="C161" i="39"/>
  <c r="C166" i="39"/>
  <c r="C171" i="39"/>
  <c r="C175" i="39"/>
  <c r="C177" i="39"/>
  <c r="C185" i="39"/>
  <c r="C192" i="39"/>
  <c r="C201" i="39"/>
  <c r="C208" i="39"/>
  <c r="C207" i="39" s="1"/>
  <c r="G200" i="40"/>
  <c r="D200" i="40"/>
  <c r="F199" i="42"/>
  <c r="H206" i="41"/>
  <c r="H205" i="41"/>
  <c r="H204" i="41"/>
  <c r="H203" i="41"/>
  <c r="H202" i="41"/>
  <c r="H200" i="41"/>
  <c r="H199" i="41"/>
  <c r="H198" i="41"/>
  <c r="L198" i="41" s="1"/>
  <c r="H197" i="41"/>
  <c r="H196" i="41"/>
  <c r="H195" i="41"/>
  <c r="H194" i="41"/>
  <c r="H193" i="41"/>
  <c r="H191" i="41"/>
  <c r="H190" i="41"/>
  <c r="H189" i="41"/>
  <c r="H188" i="41"/>
  <c r="H187" i="41"/>
  <c r="H186" i="41"/>
  <c r="H183" i="41"/>
  <c r="H182" i="41"/>
  <c r="H181" i="41"/>
  <c r="H180" i="41"/>
  <c r="H179" i="41"/>
  <c r="H178" i="41"/>
  <c r="H176" i="41"/>
  <c r="H174" i="41"/>
  <c r="H172" i="41"/>
  <c r="H170" i="41"/>
  <c r="H169" i="41"/>
  <c r="H168" i="41"/>
  <c r="H167" i="41"/>
  <c r="H164" i="41"/>
  <c r="H163" i="41"/>
  <c r="H162" i="41"/>
  <c r="H160" i="41"/>
  <c r="H159" i="41"/>
  <c r="H158" i="41"/>
  <c r="H156" i="41"/>
  <c r="H155" i="41"/>
  <c r="H154" i="41"/>
  <c r="H153" i="41"/>
  <c r="H152" i="41"/>
  <c r="H149" i="41"/>
  <c r="H148" i="41"/>
  <c r="H147" i="41"/>
  <c r="H146" i="41"/>
  <c r="H145" i="41"/>
  <c r="H144" i="41"/>
  <c r="H143" i="41"/>
  <c r="H142" i="41"/>
  <c r="H141" i="41"/>
  <c r="H140" i="41"/>
  <c r="H137" i="41"/>
  <c r="H136" i="41"/>
  <c r="H135" i="41"/>
  <c r="H134" i="41"/>
  <c r="H133" i="41"/>
  <c r="H132" i="41"/>
  <c r="H131" i="41"/>
  <c r="H129" i="41"/>
  <c r="H128" i="41"/>
  <c r="H127" i="41"/>
  <c r="H126" i="41"/>
  <c r="H125" i="41"/>
  <c r="H123" i="41"/>
  <c r="H122" i="41"/>
  <c r="H121" i="41"/>
  <c r="H119" i="41"/>
  <c r="H118" i="41"/>
  <c r="H117" i="41"/>
  <c r="H115" i="41"/>
  <c r="H114" i="41"/>
  <c r="H113" i="41"/>
  <c r="H111" i="41"/>
  <c r="H110" i="41"/>
  <c r="H109" i="41"/>
  <c r="H108" i="41"/>
  <c r="H107" i="41"/>
  <c r="H106" i="41"/>
  <c r="H105" i="41"/>
  <c r="H101" i="41"/>
  <c r="H99" i="41"/>
  <c r="H98" i="41"/>
  <c r="H97" i="41"/>
  <c r="H96" i="41"/>
  <c r="H94" i="41"/>
  <c r="H93" i="41"/>
  <c r="H92" i="41"/>
  <c r="H90" i="41"/>
  <c r="H89" i="41"/>
  <c r="H88" i="41"/>
  <c r="H86" i="41"/>
  <c r="H85" i="41"/>
  <c r="H84" i="41"/>
  <c r="H82" i="41"/>
  <c r="H81" i="41"/>
  <c r="H78" i="41"/>
  <c r="H77" i="41"/>
  <c r="H76" i="41"/>
  <c r="H75" i="41"/>
  <c r="H72" i="41"/>
  <c r="H71" i="41"/>
  <c r="H70" i="41"/>
  <c r="H69" i="41"/>
  <c r="H67" i="41"/>
  <c r="H66" i="41"/>
  <c r="H65" i="41"/>
  <c r="H64" i="41"/>
  <c r="H62" i="41"/>
  <c r="H61" i="41"/>
  <c r="H60" i="41"/>
  <c r="H59" i="41"/>
  <c r="H57" i="41"/>
  <c r="H56" i="41"/>
  <c r="H54" i="41"/>
  <c r="H53" i="41"/>
  <c r="H52" i="41"/>
  <c r="H51" i="41"/>
  <c r="H50" i="41"/>
  <c r="H48" i="41"/>
  <c r="H47" i="41"/>
  <c r="H46" i="41"/>
  <c r="H45" i="41"/>
  <c r="H44" i="41"/>
  <c r="H43" i="41"/>
  <c r="H42" i="41"/>
  <c r="H39" i="41"/>
  <c r="H38" i="41"/>
  <c r="H37" i="41"/>
  <c r="H36" i="41"/>
  <c r="H33" i="41"/>
  <c r="H32" i="41"/>
  <c r="B35" i="41"/>
  <c r="C35" i="41"/>
  <c r="B41" i="41"/>
  <c r="C41" i="41"/>
  <c r="H26" i="41"/>
  <c r="H25" i="41"/>
  <c r="H24" i="41"/>
  <c r="H23" i="41"/>
  <c r="H22" i="41"/>
  <c r="H21" i="41"/>
  <c r="H19" i="41"/>
  <c r="H16" i="41"/>
  <c r="L16" i="41" s="1"/>
  <c r="H15" i="41"/>
  <c r="L15" i="41" s="1"/>
  <c r="H14" i="41"/>
  <c r="L14" i="41" s="1"/>
  <c r="H13" i="41"/>
  <c r="H12" i="41"/>
  <c r="L12" i="41" s="1"/>
  <c r="B17" i="41"/>
  <c r="C17" i="41"/>
  <c r="D17" i="41"/>
  <c r="E17" i="41"/>
  <c r="F17" i="41"/>
  <c r="B20" i="41"/>
  <c r="C20" i="41"/>
  <c r="D20" i="41"/>
  <c r="E20" i="41"/>
  <c r="F20" i="41"/>
  <c r="L13" i="41"/>
  <c r="C184" i="39" l="1"/>
  <c r="C165" i="39"/>
  <c r="C150" i="39"/>
  <c r="C102" i="39"/>
  <c r="C79" i="39"/>
  <c r="C40" i="39"/>
  <c r="C30" i="39"/>
  <c r="C10" i="39"/>
  <c r="F20" i="39"/>
  <c r="F19" i="42"/>
  <c r="H19" i="42" s="1"/>
  <c r="K19" i="42" s="1"/>
  <c r="H173" i="41"/>
  <c r="L173" i="41" s="1"/>
  <c r="G175" i="40"/>
  <c r="D175" i="40"/>
  <c r="G106" i="40"/>
  <c r="D106" i="40"/>
  <c r="G36" i="40"/>
  <c r="D36" i="40"/>
  <c r="G160" i="43"/>
  <c r="L160" i="41" l="1"/>
  <c r="F174" i="42"/>
  <c r="H174" i="42" s="1"/>
  <c r="K174" i="42" s="1"/>
  <c r="F161" i="42"/>
  <c r="H161" i="42" s="1"/>
  <c r="K161" i="42" s="1"/>
  <c r="G143" i="40"/>
  <c r="G144" i="40"/>
  <c r="G145" i="40"/>
  <c r="G146" i="40"/>
  <c r="G147" i="40"/>
  <c r="G148" i="40"/>
  <c r="G149" i="40"/>
  <c r="G150" i="40"/>
  <c r="G151" i="40"/>
  <c r="G162" i="40"/>
  <c r="D162" i="40"/>
  <c r="D169" i="40"/>
  <c r="G148" i="43"/>
  <c r="G149" i="43"/>
  <c r="F149" i="42"/>
  <c r="H149" i="42" s="1"/>
  <c r="K149" i="42" s="1"/>
  <c r="F105" i="42"/>
  <c r="B36" i="42"/>
  <c r="C36" i="42"/>
  <c r="D36" i="42"/>
  <c r="E36" i="42"/>
  <c r="I209" i="42"/>
  <c r="I208" i="42" s="1"/>
  <c r="I202" i="42"/>
  <c r="I193" i="42"/>
  <c r="I186" i="42"/>
  <c r="I178" i="42"/>
  <c r="I176" i="42"/>
  <c r="I172" i="42"/>
  <c r="I167" i="42"/>
  <c r="I162" i="42"/>
  <c r="I158" i="42"/>
  <c r="I152" i="42"/>
  <c r="I140" i="42"/>
  <c r="I139" i="42" s="1"/>
  <c r="I131" i="42"/>
  <c r="I125" i="42"/>
  <c r="I121" i="42"/>
  <c r="I117" i="42"/>
  <c r="I113" i="42"/>
  <c r="I104" i="42"/>
  <c r="I101" i="42"/>
  <c r="I96" i="42"/>
  <c r="I92" i="42"/>
  <c r="I88" i="42"/>
  <c r="I84" i="42"/>
  <c r="I81" i="42"/>
  <c r="I75" i="42"/>
  <c r="I74" i="42" s="1"/>
  <c r="I69" i="42"/>
  <c r="I64" i="42"/>
  <c r="I59" i="42"/>
  <c r="I56" i="42"/>
  <c r="I50" i="42"/>
  <c r="I42" i="42"/>
  <c r="I36" i="42"/>
  <c r="I32" i="42"/>
  <c r="I28" i="42"/>
  <c r="L21" i="42"/>
  <c r="I21" i="42"/>
  <c r="I18" i="42"/>
  <c r="I31" i="42" l="1"/>
  <c r="I185" i="42"/>
  <c r="I166" i="42"/>
  <c r="I151" i="42"/>
  <c r="I103" i="42"/>
  <c r="I80" i="42"/>
  <c r="I41" i="42"/>
  <c r="I12" i="42"/>
  <c r="I11" i="42" s="1"/>
  <c r="B12" i="42"/>
  <c r="B18" i="42"/>
  <c r="B21" i="42"/>
  <c r="B28" i="42"/>
  <c r="B32" i="42"/>
  <c r="B31" i="42" s="1"/>
  <c r="B42" i="42"/>
  <c r="B50" i="42"/>
  <c r="B56" i="42"/>
  <c r="B59" i="42"/>
  <c r="B64" i="42"/>
  <c r="B69" i="42"/>
  <c r="B75" i="42"/>
  <c r="B74" i="42" s="1"/>
  <c r="B81" i="42"/>
  <c r="B84" i="42"/>
  <c r="B88" i="42"/>
  <c r="B92" i="42"/>
  <c r="B96" i="42"/>
  <c r="B101" i="42"/>
  <c r="B104" i="42"/>
  <c r="B113" i="42"/>
  <c r="B117" i="42"/>
  <c r="B121" i="42"/>
  <c r="B125" i="42"/>
  <c r="B131" i="42"/>
  <c r="B140" i="42"/>
  <c r="B139" i="42" s="1"/>
  <c r="B152" i="42"/>
  <c r="B158" i="42"/>
  <c r="B162" i="42"/>
  <c r="B167" i="42"/>
  <c r="B172" i="42"/>
  <c r="B176" i="42"/>
  <c r="B178" i="42"/>
  <c r="B186" i="42"/>
  <c r="B193" i="42"/>
  <c r="B202" i="42"/>
  <c r="B209" i="42"/>
  <c r="B208" i="42" s="1"/>
  <c r="J17" i="41"/>
  <c r="L149" i="41"/>
  <c r="D150" i="40"/>
  <c r="G181" i="40"/>
  <c r="G160" i="40"/>
  <c r="B11" i="42" l="1"/>
  <c r="B151" i="42"/>
  <c r="B166" i="42"/>
  <c r="B185" i="42"/>
  <c r="B103" i="42"/>
  <c r="B80" i="42"/>
  <c r="B41" i="42"/>
  <c r="D151" i="40"/>
  <c r="D112" i="40" l="1"/>
  <c r="G112" i="40"/>
  <c r="G21" i="40" l="1"/>
  <c r="G159" i="43" l="1"/>
  <c r="F160" i="42"/>
  <c r="H160" i="42" s="1"/>
  <c r="K160" i="42" s="1"/>
  <c r="L159" i="41"/>
  <c r="G161" i="40"/>
  <c r="C159" i="40"/>
  <c r="D161" i="40"/>
  <c r="L148" i="41"/>
  <c r="G104" i="43"/>
  <c r="G44" i="43"/>
  <c r="F195" i="42"/>
  <c r="H105" i="42"/>
  <c r="K105" i="42" s="1"/>
  <c r="H104" i="41"/>
  <c r="L104" i="41" s="1"/>
  <c r="B105" i="40"/>
  <c r="H93" i="40"/>
  <c r="F150" i="42" l="1"/>
  <c r="H150" i="42" s="1"/>
  <c r="K150" i="42" s="1"/>
  <c r="F142" i="42"/>
  <c r="F143" i="42"/>
  <c r="F144" i="42"/>
  <c r="F145" i="42"/>
  <c r="H145" i="42" s="1"/>
  <c r="F146" i="42"/>
  <c r="F147" i="42"/>
  <c r="F148" i="42"/>
  <c r="F141" i="42"/>
  <c r="B103" i="43"/>
  <c r="E140" i="42"/>
  <c r="E139" i="42" s="1"/>
  <c r="E104" i="42"/>
  <c r="E139" i="41"/>
  <c r="E138" i="41" s="1"/>
  <c r="B141" i="40"/>
  <c r="B140" i="40" s="1"/>
  <c r="H105" i="40"/>
  <c r="F105" i="40"/>
  <c r="E105" i="40"/>
  <c r="C105" i="40"/>
  <c r="J209" i="42"/>
  <c r="J208" i="42" s="1"/>
  <c r="J202" i="42"/>
  <c r="J193" i="42"/>
  <c r="J186" i="42"/>
  <c r="J178" i="42"/>
  <c r="J176" i="42"/>
  <c r="J172" i="42"/>
  <c r="J167" i="42"/>
  <c r="J162" i="42"/>
  <c r="J158" i="42"/>
  <c r="J152" i="42"/>
  <c r="J140" i="42"/>
  <c r="J139" i="42" s="1"/>
  <c r="J131" i="42"/>
  <c r="J125" i="42"/>
  <c r="J121" i="42"/>
  <c r="J117" i="42"/>
  <c r="J113" i="42"/>
  <c r="J104" i="42"/>
  <c r="J101" i="42"/>
  <c r="J96" i="42"/>
  <c r="J92" i="42"/>
  <c r="J88" i="42"/>
  <c r="J84" i="42"/>
  <c r="J81" i="42"/>
  <c r="J75" i="42"/>
  <c r="J74" i="42" s="1"/>
  <c r="J69" i="42"/>
  <c r="J64" i="42"/>
  <c r="J59" i="42"/>
  <c r="J56" i="42"/>
  <c r="J50" i="42"/>
  <c r="J42" i="42"/>
  <c r="J36" i="42"/>
  <c r="J208" i="41"/>
  <c r="J207" i="41" s="1"/>
  <c r="J201" i="41"/>
  <c r="J192" i="41"/>
  <c r="J185" i="41"/>
  <c r="J177" i="41"/>
  <c r="J175" i="41"/>
  <c r="J171" i="41"/>
  <c r="J166" i="41"/>
  <c r="J161" i="41"/>
  <c r="J157" i="41"/>
  <c r="J151" i="41"/>
  <c r="J139" i="41"/>
  <c r="J138" i="41" s="1"/>
  <c r="J130" i="41"/>
  <c r="J124" i="41"/>
  <c r="J120" i="41"/>
  <c r="J116" i="41"/>
  <c r="J112" i="41"/>
  <c r="J103" i="41"/>
  <c r="J100" i="41"/>
  <c r="J95" i="41"/>
  <c r="J91" i="41"/>
  <c r="J87" i="41"/>
  <c r="J83" i="41"/>
  <c r="J80" i="41"/>
  <c r="J74" i="41"/>
  <c r="J73" i="41" s="1"/>
  <c r="J68" i="41"/>
  <c r="J63" i="41"/>
  <c r="J58" i="41"/>
  <c r="J55" i="41"/>
  <c r="J49" i="41"/>
  <c r="J41" i="41"/>
  <c r="J35" i="41"/>
  <c r="J31" i="41"/>
  <c r="J27" i="41"/>
  <c r="J20" i="41"/>
  <c r="J11" i="41"/>
  <c r="G211" i="40"/>
  <c r="G210" i="40" s="1"/>
  <c r="G209" i="40" s="1"/>
  <c r="D211" i="40"/>
  <c r="D210" i="40" s="1"/>
  <c r="D209" i="40" s="1"/>
  <c r="H210" i="40"/>
  <c r="H209" i="40" s="1"/>
  <c r="F210" i="40"/>
  <c r="F209" i="40" s="1"/>
  <c r="E210" i="40"/>
  <c r="E209" i="40" s="1"/>
  <c r="C210" i="40"/>
  <c r="C209" i="40" s="1"/>
  <c r="B210" i="40"/>
  <c r="B209" i="40" s="1"/>
  <c r="G208" i="40"/>
  <c r="D208" i="40"/>
  <c r="G207" i="40"/>
  <c r="D207" i="40"/>
  <c r="G206" i="40"/>
  <c r="D206" i="40"/>
  <c r="G205" i="40"/>
  <c r="D205" i="40"/>
  <c r="G204" i="40"/>
  <c r="D204" i="40"/>
  <c r="H203" i="40"/>
  <c r="F203" i="40"/>
  <c r="E203" i="40"/>
  <c r="C203" i="40"/>
  <c r="B203" i="40"/>
  <c r="G202" i="40"/>
  <c r="D202" i="40"/>
  <c r="G201" i="40"/>
  <c r="D201" i="40"/>
  <c r="G199" i="40"/>
  <c r="D199" i="40"/>
  <c r="G198" i="40"/>
  <c r="D198" i="40"/>
  <c r="G197" i="40"/>
  <c r="D197" i="40"/>
  <c r="G196" i="40"/>
  <c r="D196" i="40"/>
  <c r="G195" i="40"/>
  <c r="D195" i="40"/>
  <c r="H194" i="40"/>
  <c r="F194" i="40"/>
  <c r="E194" i="40"/>
  <c r="C194" i="40"/>
  <c r="B194" i="40"/>
  <c r="G193" i="40"/>
  <c r="D193" i="40"/>
  <c r="G192" i="40"/>
  <c r="D192" i="40"/>
  <c r="G191" i="40"/>
  <c r="D191" i="40"/>
  <c r="G190" i="40"/>
  <c r="D190" i="40"/>
  <c r="G189" i="40"/>
  <c r="D189" i="40"/>
  <c r="G188" i="40"/>
  <c r="D188" i="40"/>
  <c r="H187" i="40"/>
  <c r="F187" i="40"/>
  <c r="E187" i="40"/>
  <c r="C187" i="40"/>
  <c r="B187" i="40"/>
  <c r="G185" i="40"/>
  <c r="D185" i="40"/>
  <c r="G184" i="40"/>
  <c r="D184" i="40"/>
  <c r="G183" i="40"/>
  <c r="D183" i="40"/>
  <c r="G182" i="40"/>
  <c r="D182" i="40"/>
  <c r="D181" i="40"/>
  <c r="G180" i="40"/>
  <c r="D180" i="40"/>
  <c r="H179" i="40"/>
  <c r="F179" i="40"/>
  <c r="E179" i="40"/>
  <c r="C179" i="40"/>
  <c r="B179" i="40"/>
  <c r="G178" i="40"/>
  <c r="G177" i="40" s="1"/>
  <c r="D178" i="40"/>
  <c r="D177" i="40" s="1"/>
  <c r="H177" i="40"/>
  <c r="F177" i="40"/>
  <c r="E177" i="40"/>
  <c r="C177" i="40"/>
  <c r="B177" i="40"/>
  <c r="G176" i="40"/>
  <c r="D176" i="40"/>
  <c r="G174" i="40"/>
  <c r="D174" i="40"/>
  <c r="H173" i="40"/>
  <c r="F173" i="40"/>
  <c r="E173" i="40"/>
  <c r="C173" i="40"/>
  <c r="B173" i="40"/>
  <c r="G172" i="40"/>
  <c r="D172" i="40"/>
  <c r="G171" i="40"/>
  <c r="D171" i="40"/>
  <c r="G170" i="40"/>
  <c r="D170" i="40"/>
  <c r="G169" i="40"/>
  <c r="H168" i="40"/>
  <c r="F168" i="40"/>
  <c r="E168" i="40"/>
  <c r="C168" i="40"/>
  <c r="B168" i="40"/>
  <c r="G166" i="40"/>
  <c r="D166" i="40"/>
  <c r="G165" i="40"/>
  <c r="D165" i="40"/>
  <c r="G164" i="40"/>
  <c r="D164" i="40"/>
  <c r="H163" i="40"/>
  <c r="F163" i="40"/>
  <c r="E163" i="40"/>
  <c r="C163" i="40"/>
  <c r="B163" i="40"/>
  <c r="D160" i="40"/>
  <c r="H159" i="40"/>
  <c r="F159" i="40"/>
  <c r="E159" i="40"/>
  <c r="B159" i="40"/>
  <c r="G158" i="40"/>
  <c r="D158" i="40"/>
  <c r="G157" i="40"/>
  <c r="D157" i="40"/>
  <c r="G156" i="40"/>
  <c r="D156" i="40"/>
  <c r="G155" i="40"/>
  <c r="D155" i="40"/>
  <c r="G154" i="40"/>
  <c r="D154" i="40"/>
  <c r="H153" i="40"/>
  <c r="F153" i="40"/>
  <c r="E153" i="40"/>
  <c r="C153" i="40"/>
  <c r="B153" i="40"/>
  <c r="D149" i="40"/>
  <c r="D148" i="40"/>
  <c r="D147" i="40"/>
  <c r="D146" i="40"/>
  <c r="D145" i="40"/>
  <c r="D144" i="40"/>
  <c r="D143" i="40"/>
  <c r="G142" i="40"/>
  <c r="D142" i="40"/>
  <c r="H141" i="40"/>
  <c r="H140" i="40" s="1"/>
  <c r="F141" i="40"/>
  <c r="F140" i="40" s="1"/>
  <c r="E141" i="40"/>
  <c r="E140" i="40" s="1"/>
  <c r="C141" i="40"/>
  <c r="C140" i="40" s="1"/>
  <c r="G139" i="40"/>
  <c r="D139" i="40"/>
  <c r="G138" i="40"/>
  <c r="D138" i="40"/>
  <c r="G137" i="40"/>
  <c r="D137" i="40"/>
  <c r="G136" i="40"/>
  <c r="D136" i="40"/>
  <c r="G135" i="40"/>
  <c r="D135" i="40"/>
  <c r="G134" i="40"/>
  <c r="D134" i="40"/>
  <c r="G133" i="40"/>
  <c r="D133" i="40"/>
  <c r="H132" i="40"/>
  <c r="F132" i="40"/>
  <c r="E132" i="40"/>
  <c r="C132" i="40"/>
  <c r="B132" i="40"/>
  <c r="G131" i="40"/>
  <c r="D131" i="40"/>
  <c r="G130" i="40"/>
  <c r="D130" i="40"/>
  <c r="G129" i="40"/>
  <c r="D129" i="40"/>
  <c r="G128" i="40"/>
  <c r="D128" i="40"/>
  <c r="G127" i="40"/>
  <c r="D127" i="40"/>
  <c r="H126" i="40"/>
  <c r="F126" i="40"/>
  <c r="E126" i="40"/>
  <c r="C126" i="40"/>
  <c r="B126" i="40"/>
  <c r="G125" i="40"/>
  <c r="D125" i="40"/>
  <c r="G124" i="40"/>
  <c r="D124" i="40"/>
  <c r="G123" i="40"/>
  <c r="D123" i="40"/>
  <c r="H122" i="40"/>
  <c r="F122" i="40"/>
  <c r="E122" i="40"/>
  <c r="C122" i="40"/>
  <c r="B122" i="40"/>
  <c r="G121" i="40"/>
  <c r="D121" i="40"/>
  <c r="G120" i="40"/>
  <c r="D120" i="40"/>
  <c r="G119" i="40"/>
  <c r="D119" i="40"/>
  <c r="H118" i="40"/>
  <c r="F118" i="40"/>
  <c r="E118" i="40"/>
  <c r="C118" i="40"/>
  <c r="B118" i="40"/>
  <c r="G117" i="40"/>
  <c r="D117" i="40"/>
  <c r="G116" i="40"/>
  <c r="D116" i="40"/>
  <c r="G115" i="40"/>
  <c r="D115" i="40"/>
  <c r="H114" i="40"/>
  <c r="F114" i="40"/>
  <c r="E114" i="40"/>
  <c r="C114" i="40"/>
  <c r="B114" i="40"/>
  <c r="G113" i="40"/>
  <c r="D113" i="40"/>
  <c r="G111" i="40"/>
  <c r="D111" i="40"/>
  <c r="G110" i="40"/>
  <c r="D110" i="40"/>
  <c r="G109" i="40"/>
  <c r="D109" i="40"/>
  <c r="G108" i="40"/>
  <c r="D108" i="40"/>
  <c r="G107" i="40"/>
  <c r="D107" i="40"/>
  <c r="G103" i="40"/>
  <c r="G102" i="40" s="1"/>
  <c r="D103" i="40"/>
  <c r="D102" i="40" s="1"/>
  <c r="H102" i="40"/>
  <c r="F102" i="40"/>
  <c r="E102" i="40"/>
  <c r="C102" i="40"/>
  <c r="B102" i="40"/>
  <c r="G101" i="40"/>
  <c r="D101" i="40"/>
  <c r="G100" i="40"/>
  <c r="D100" i="40"/>
  <c r="G99" i="40"/>
  <c r="D99" i="40"/>
  <c r="G98" i="40"/>
  <c r="D98" i="40"/>
  <c r="H97" i="40"/>
  <c r="F97" i="40"/>
  <c r="E97" i="40"/>
  <c r="C97" i="40"/>
  <c r="B97" i="40"/>
  <c r="G96" i="40"/>
  <c r="D96" i="40"/>
  <c r="G95" i="40"/>
  <c r="D95" i="40"/>
  <c r="G94" i="40"/>
  <c r="D94" i="40"/>
  <c r="F93" i="40"/>
  <c r="E93" i="40"/>
  <c r="C93" i="40"/>
  <c r="B93" i="40"/>
  <c r="G92" i="40"/>
  <c r="D92" i="40"/>
  <c r="G91" i="40"/>
  <c r="D91" i="40"/>
  <c r="G90" i="40"/>
  <c r="D90" i="40"/>
  <c r="H89" i="40"/>
  <c r="F89" i="40"/>
  <c r="E89" i="40"/>
  <c r="C89" i="40"/>
  <c r="B89" i="40"/>
  <c r="G88" i="40"/>
  <c r="D88" i="40"/>
  <c r="G87" i="40"/>
  <c r="D87" i="40"/>
  <c r="G86" i="40"/>
  <c r="D86" i="40"/>
  <c r="H85" i="40"/>
  <c r="F85" i="40"/>
  <c r="E85" i="40"/>
  <c r="C85" i="40"/>
  <c r="B85" i="40"/>
  <c r="G84" i="40"/>
  <c r="D84" i="40"/>
  <c r="G83" i="40"/>
  <c r="D83" i="40"/>
  <c r="H82" i="40"/>
  <c r="F82" i="40"/>
  <c r="E82" i="40"/>
  <c r="C82" i="40"/>
  <c r="B82" i="40"/>
  <c r="G80" i="40"/>
  <c r="D80" i="40"/>
  <c r="G79" i="40"/>
  <c r="D79" i="40"/>
  <c r="G78" i="40"/>
  <c r="D78" i="40"/>
  <c r="G77" i="40"/>
  <c r="D77" i="40"/>
  <c r="H76" i="40"/>
  <c r="H75" i="40" s="1"/>
  <c r="F76" i="40"/>
  <c r="F75" i="40" s="1"/>
  <c r="E76" i="40"/>
  <c r="E75" i="40" s="1"/>
  <c r="C76" i="40"/>
  <c r="C75" i="40" s="1"/>
  <c r="B76" i="40"/>
  <c r="B75" i="40" s="1"/>
  <c r="G74" i="40"/>
  <c r="D74" i="40"/>
  <c r="G73" i="40"/>
  <c r="D73" i="40"/>
  <c r="G72" i="40"/>
  <c r="D72" i="40"/>
  <c r="G71" i="40"/>
  <c r="D71" i="40"/>
  <c r="H70" i="40"/>
  <c r="F70" i="40"/>
  <c r="E70" i="40"/>
  <c r="C70" i="40"/>
  <c r="B70" i="40"/>
  <c r="G69" i="40"/>
  <c r="D69" i="40"/>
  <c r="G68" i="40"/>
  <c r="D68" i="40"/>
  <c r="G67" i="40"/>
  <c r="D67" i="40"/>
  <c r="G66" i="40"/>
  <c r="D66" i="40"/>
  <c r="H65" i="40"/>
  <c r="F65" i="40"/>
  <c r="E65" i="40"/>
  <c r="C65" i="40"/>
  <c r="B65" i="40"/>
  <c r="G64" i="40"/>
  <c r="D64" i="40"/>
  <c r="G63" i="40"/>
  <c r="D63" i="40"/>
  <c r="G62" i="40"/>
  <c r="D62" i="40"/>
  <c r="G61" i="40"/>
  <c r="D61" i="40"/>
  <c r="H60" i="40"/>
  <c r="F60" i="40"/>
  <c r="E60" i="40"/>
  <c r="C60" i="40"/>
  <c r="B60" i="40"/>
  <c r="G59" i="40"/>
  <c r="D59" i="40"/>
  <c r="G58" i="40"/>
  <c r="D58" i="40"/>
  <c r="H57" i="40"/>
  <c r="F57" i="40"/>
  <c r="E57" i="40"/>
  <c r="C57" i="40"/>
  <c r="B57" i="40"/>
  <c r="G56" i="40"/>
  <c r="D56" i="40"/>
  <c r="G55" i="40"/>
  <c r="D55" i="40"/>
  <c r="G54" i="40"/>
  <c r="D54" i="40"/>
  <c r="G53" i="40"/>
  <c r="D53" i="40"/>
  <c r="G52" i="40"/>
  <c r="D52" i="40"/>
  <c r="H51" i="40"/>
  <c r="F51" i="40"/>
  <c r="E51" i="40"/>
  <c r="C51" i="40"/>
  <c r="B51" i="40"/>
  <c r="G50" i="40"/>
  <c r="D50" i="40"/>
  <c r="G49" i="40"/>
  <c r="D49" i="40"/>
  <c r="G48" i="40"/>
  <c r="D48" i="40"/>
  <c r="G47" i="40"/>
  <c r="D47" i="40"/>
  <c r="G46" i="40"/>
  <c r="D46" i="40"/>
  <c r="G45" i="40"/>
  <c r="D45" i="40"/>
  <c r="G44" i="40"/>
  <c r="D44" i="40"/>
  <c r="H43" i="40"/>
  <c r="F43" i="40"/>
  <c r="E43" i="40"/>
  <c r="C43" i="40"/>
  <c r="B43" i="40"/>
  <c r="G41" i="40"/>
  <c r="D41" i="40"/>
  <c r="G40" i="40"/>
  <c r="D40" i="40"/>
  <c r="G39" i="40"/>
  <c r="D39" i="40"/>
  <c r="G38" i="40"/>
  <c r="D38" i="40"/>
  <c r="H37" i="40"/>
  <c r="F37" i="40"/>
  <c r="E37" i="40"/>
  <c r="C37" i="40"/>
  <c r="B37" i="40"/>
  <c r="G35" i="40"/>
  <c r="D35" i="40"/>
  <c r="G34" i="40"/>
  <c r="D34" i="40"/>
  <c r="H33" i="40"/>
  <c r="F33" i="40"/>
  <c r="E33" i="40"/>
  <c r="C33" i="40"/>
  <c r="B33" i="40"/>
  <c r="G31" i="40"/>
  <c r="D31" i="40"/>
  <c r="G30" i="40"/>
  <c r="D30" i="40"/>
  <c r="H29" i="40"/>
  <c r="F29" i="40"/>
  <c r="E29" i="40"/>
  <c r="C29" i="40"/>
  <c r="B29" i="40"/>
  <c r="G28" i="40"/>
  <c r="D28" i="40"/>
  <c r="G27" i="40"/>
  <c r="D27" i="40"/>
  <c r="G26" i="40"/>
  <c r="D26" i="40"/>
  <c r="G25" i="40"/>
  <c r="D25" i="40"/>
  <c r="G24" i="40"/>
  <c r="D24" i="40"/>
  <c r="G23" i="40"/>
  <c r="D23" i="40"/>
  <c r="H22" i="40"/>
  <c r="F22" i="40"/>
  <c r="E22" i="40"/>
  <c r="C22" i="40"/>
  <c r="B22" i="40"/>
  <c r="D21" i="40"/>
  <c r="G20" i="40"/>
  <c r="D20" i="40"/>
  <c r="H19" i="40"/>
  <c r="F19" i="40"/>
  <c r="E19" i="40"/>
  <c r="C19" i="40"/>
  <c r="B19" i="40"/>
  <c r="G18" i="40"/>
  <c r="D18" i="40"/>
  <c r="G17" i="40"/>
  <c r="D17" i="40"/>
  <c r="G16" i="40"/>
  <c r="D16" i="40"/>
  <c r="G15" i="40"/>
  <c r="D15" i="40"/>
  <c r="G14" i="40"/>
  <c r="D14" i="40"/>
  <c r="H13" i="40"/>
  <c r="F13" i="40"/>
  <c r="E13" i="40"/>
  <c r="C13" i="40"/>
  <c r="B13" i="40"/>
  <c r="F190" i="42"/>
  <c r="F187" i="42"/>
  <c r="B11" i="43"/>
  <c r="C11" i="43"/>
  <c r="D11" i="43"/>
  <c r="E11" i="43"/>
  <c r="F11" i="43"/>
  <c r="G12" i="43"/>
  <c r="G13" i="43"/>
  <c r="G14" i="43"/>
  <c r="G15" i="43"/>
  <c r="G16" i="43"/>
  <c r="B17" i="43"/>
  <c r="C17" i="43"/>
  <c r="D17" i="43"/>
  <c r="E17" i="43"/>
  <c r="F17" i="43"/>
  <c r="G18" i="43"/>
  <c r="G19" i="43"/>
  <c r="B20" i="43"/>
  <c r="C20" i="43"/>
  <c r="D20" i="43"/>
  <c r="E20" i="43"/>
  <c r="F20" i="43"/>
  <c r="G21" i="43"/>
  <c r="G22" i="43"/>
  <c r="G23" i="43"/>
  <c r="G24" i="43"/>
  <c r="G25" i="43"/>
  <c r="G26" i="43"/>
  <c r="B27" i="43"/>
  <c r="C27" i="43"/>
  <c r="D27" i="43"/>
  <c r="E27" i="43"/>
  <c r="F27" i="43"/>
  <c r="G28" i="43"/>
  <c r="G29" i="43"/>
  <c r="B31" i="43"/>
  <c r="C31" i="43"/>
  <c r="D31" i="43"/>
  <c r="E31" i="43"/>
  <c r="F31" i="43"/>
  <c r="G32" i="43"/>
  <c r="G33" i="43"/>
  <c r="G34" i="43"/>
  <c r="B35" i="43"/>
  <c r="C35" i="43"/>
  <c r="D35" i="43"/>
  <c r="E35" i="43"/>
  <c r="F35" i="43"/>
  <c r="G36" i="43"/>
  <c r="G37" i="43"/>
  <c r="G38" i="43"/>
  <c r="G39" i="43"/>
  <c r="B41" i="43"/>
  <c r="C41" i="43"/>
  <c r="D41" i="43"/>
  <c r="E41" i="43"/>
  <c r="F41" i="43"/>
  <c r="G42" i="43"/>
  <c r="G43" i="43"/>
  <c r="G45" i="43"/>
  <c r="G46" i="43"/>
  <c r="G47" i="43"/>
  <c r="G48" i="43"/>
  <c r="B49" i="43"/>
  <c r="C49" i="43"/>
  <c r="D49" i="43"/>
  <c r="E49" i="43"/>
  <c r="F49" i="43"/>
  <c r="G50" i="43"/>
  <c r="G51" i="43"/>
  <c r="G52" i="43"/>
  <c r="G53" i="43"/>
  <c r="G54" i="43"/>
  <c r="B55" i="43"/>
  <c r="C55" i="43"/>
  <c r="D55" i="43"/>
  <c r="E55" i="43"/>
  <c r="F55" i="43"/>
  <c r="G56" i="43"/>
  <c r="G57" i="43"/>
  <c r="B58" i="43"/>
  <c r="C58" i="43"/>
  <c r="D58" i="43"/>
  <c r="E58" i="43"/>
  <c r="F58" i="43"/>
  <c r="G59" i="43"/>
  <c r="G60" i="43"/>
  <c r="G61" i="43"/>
  <c r="G62" i="43"/>
  <c r="B63" i="43"/>
  <c r="C63" i="43"/>
  <c r="D63" i="43"/>
  <c r="E63" i="43"/>
  <c r="F63" i="43"/>
  <c r="G64" i="43"/>
  <c r="G65" i="43"/>
  <c r="G66" i="43"/>
  <c r="G67" i="43"/>
  <c r="B68" i="43"/>
  <c r="C68" i="43"/>
  <c r="D68" i="43"/>
  <c r="E68" i="43"/>
  <c r="F68" i="43"/>
  <c r="G69" i="43"/>
  <c r="G70" i="43"/>
  <c r="G71" i="43"/>
  <c r="G72" i="43"/>
  <c r="B74" i="43"/>
  <c r="B73" i="43" s="1"/>
  <c r="C74" i="43"/>
  <c r="C73" i="43" s="1"/>
  <c r="D74" i="43"/>
  <c r="D73" i="43" s="1"/>
  <c r="E74" i="43"/>
  <c r="E73" i="43" s="1"/>
  <c r="F74" i="43"/>
  <c r="F73" i="43" s="1"/>
  <c r="G75" i="43"/>
  <c r="G76" i="43"/>
  <c r="G77" i="43"/>
  <c r="G78" i="43"/>
  <c r="B80" i="43"/>
  <c r="C80" i="43"/>
  <c r="D80" i="43"/>
  <c r="E80" i="43"/>
  <c r="F80" i="43"/>
  <c r="G81" i="43"/>
  <c r="G82" i="43"/>
  <c r="B83" i="43"/>
  <c r="C83" i="43"/>
  <c r="D83" i="43"/>
  <c r="E83" i="43"/>
  <c r="F83" i="43"/>
  <c r="G84" i="43"/>
  <c r="G85" i="43"/>
  <c r="G86" i="43"/>
  <c r="B87" i="43"/>
  <c r="C87" i="43"/>
  <c r="D87" i="43"/>
  <c r="E87" i="43"/>
  <c r="F87" i="43"/>
  <c r="G88" i="43"/>
  <c r="G89" i="43"/>
  <c r="G90" i="43"/>
  <c r="B91" i="43"/>
  <c r="C91" i="43"/>
  <c r="D91" i="43"/>
  <c r="E91" i="43"/>
  <c r="F91" i="43"/>
  <c r="G92" i="43"/>
  <c r="G93" i="43"/>
  <c r="G94" i="43"/>
  <c r="B95" i="43"/>
  <c r="C95" i="43"/>
  <c r="D95" i="43"/>
  <c r="E95" i="43"/>
  <c r="F95" i="43"/>
  <c r="G96" i="43"/>
  <c r="G97" i="43"/>
  <c r="G98" i="43"/>
  <c r="G99" i="43"/>
  <c r="B100" i="43"/>
  <c r="C100" i="43"/>
  <c r="D100" i="43"/>
  <c r="E100" i="43"/>
  <c r="F100" i="43"/>
  <c r="G101" i="43"/>
  <c r="C103" i="43"/>
  <c r="D103" i="43"/>
  <c r="E103" i="43"/>
  <c r="F103" i="43"/>
  <c r="G105" i="43"/>
  <c r="G106" i="43"/>
  <c r="G107" i="43"/>
  <c r="G108" i="43"/>
  <c r="G109" i="43"/>
  <c r="G110" i="43"/>
  <c r="G111" i="43"/>
  <c r="B112" i="43"/>
  <c r="C112" i="43"/>
  <c r="D112" i="43"/>
  <c r="E112" i="43"/>
  <c r="F112" i="43"/>
  <c r="G113" i="43"/>
  <c r="G114" i="43"/>
  <c r="G115" i="43"/>
  <c r="B116" i="43"/>
  <c r="C116" i="43"/>
  <c r="D116" i="43"/>
  <c r="E116" i="43"/>
  <c r="F116" i="43"/>
  <c r="G117" i="43"/>
  <c r="G118" i="43"/>
  <c r="G119" i="43"/>
  <c r="B120" i="43"/>
  <c r="C120" i="43"/>
  <c r="D120" i="43"/>
  <c r="E120" i="43"/>
  <c r="F120" i="43"/>
  <c r="G121" i="43"/>
  <c r="G122" i="43"/>
  <c r="G123" i="43"/>
  <c r="B124" i="43"/>
  <c r="C124" i="43"/>
  <c r="D124" i="43"/>
  <c r="E124" i="43"/>
  <c r="F124" i="43"/>
  <c r="G125" i="43"/>
  <c r="G126" i="43"/>
  <c r="G127" i="43"/>
  <c r="G128" i="43"/>
  <c r="G129" i="43"/>
  <c r="B130" i="43"/>
  <c r="C130" i="43"/>
  <c r="D130" i="43"/>
  <c r="E130" i="43"/>
  <c r="F130" i="43"/>
  <c r="G131" i="43"/>
  <c r="G132" i="43"/>
  <c r="G133" i="43"/>
  <c r="G134" i="43"/>
  <c r="G135" i="43"/>
  <c r="G136" i="43"/>
  <c r="G137" i="43"/>
  <c r="B139" i="43"/>
  <c r="B138" i="43" s="1"/>
  <c r="C139" i="43"/>
  <c r="C138" i="43" s="1"/>
  <c r="D139" i="43"/>
  <c r="D138" i="43" s="1"/>
  <c r="E139" i="43"/>
  <c r="E138" i="43" s="1"/>
  <c r="F139" i="43"/>
  <c r="F138" i="43" s="1"/>
  <c r="G140" i="43"/>
  <c r="G141" i="43"/>
  <c r="G142" i="43"/>
  <c r="G143" i="43"/>
  <c r="G144" i="43"/>
  <c r="G145" i="43"/>
  <c r="G146" i="43"/>
  <c r="G147" i="43"/>
  <c r="B151" i="43"/>
  <c r="C151" i="43"/>
  <c r="D151" i="43"/>
  <c r="E151" i="43"/>
  <c r="F151" i="43"/>
  <c r="G152" i="43"/>
  <c r="G153" i="43"/>
  <c r="G154" i="43"/>
  <c r="G155" i="43"/>
  <c r="G156" i="43"/>
  <c r="B157" i="43"/>
  <c r="C157" i="43"/>
  <c r="D157" i="43"/>
  <c r="E157" i="43"/>
  <c r="F157" i="43"/>
  <c r="G158" i="43"/>
  <c r="B161" i="43"/>
  <c r="C161" i="43"/>
  <c r="D161" i="43"/>
  <c r="E161" i="43"/>
  <c r="F161" i="43"/>
  <c r="G162" i="43"/>
  <c r="G163" i="43"/>
  <c r="G164" i="43"/>
  <c r="B166" i="43"/>
  <c r="C166" i="43"/>
  <c r="D166" i="43"/>
  <c r="E166" i="43"/>
  <c r="F166" i="43"/>
  <c r="G167" i="43"/>
  <c r="G168" i="43"/>
  <c r="G169" i="43"/>
  <c r="G170" i="43"/>
  <c r="B171" i="43"/>
  <c r="C171" i="43"/>
  <c r="D171" i="43"/>
  <c r="E171" i="43"/>
  <c r="F171" i="43"/>
  <c r="G172" i="43"/>
  <c r="G173" i="43"/>
  <c r="G174" i="43"/>
  <c r="B175" i="43"/>
  <c r="C175" i="43"/>
  <c r="D175" i="43"/>
  <c r="E175" i="43"/>
  <c r="F175" i="43"/>
  <c r="G176" i="43"/>
  <c r="B177" i="43"/>
  <c r="C177" i="43"/>
  <c r="D177" i="43"/>
  <c r="E177" i="43"/>
  <c r="F177" i="43"/>
  <c r="G178" i="43"/>
  <c r="G179" i="43"/>
  <c r="G180" i="43"/>
  <c r="G181" i="43"/>
  <c r="G182" i="43"/>
  <c r="G183" i="43"/>
  <c r="B185" i="43"/>
  <c r="C185" i="43"/>
  <c r="D185" i="43"/>
  <c r="E185" i="43"/>
  <c r="F185" i="43"/>
  <c r="G186" i="43"/>
  <c r="G187" i="43"/>
  <c r="G188" i="43"/>
  <c r="G189" i="43"/>
  <c r="G190" i="43"/>
  <c r="G191" i="43"/>
  <c r="B192" i="43"/>
  <c r="C192" i="43"/>
  <c r="D192" i="43"/>
  <c r="E192" i="43"/>
  <c r="F192" i="43"/>
  <c r="G193" i="43"/>
  <c r="G194" i="43"/>
  <c r="G195" i="43"/>
  <c r="G196" i="43"/>
  <c r="G197" i="43"/>
  <c r="G199" i="43"/>
  <c r="G200" i="43"/>
  <c r="B201" i="43"/>
  <c r="C201" i="43"/>
  <c r="D201" i="43"/>
  <c r="E201" i="43"/>
  <c r="F201" i="43"/>
  <c r="G202" i="43"/>
  <c r="G203" i="43"/>
  <c r="G204" i="43"/>
  <c r="G205" i="43"/>
  <c r="G206" i="43"/>
  <c r="B208" i="43"/>
  <c r="B207" i="43" s="1"/>
  <c r="C208" i="43"/>
  <c r="C207" i="43" s="1"/>
  <c r="D208" i="43"/>
  <c r="D207" i="43" s="1"/>
  <c r="E208" i="43"/>
  <c r="E207" i="43" s="1"/>
  <c r="F208" i="43"/>
  <c r="F207" i="43" s="1"/>
  <c r="G209" i="43"/>
  <c r="A214" i="43"/>
  <c r="A215" i="43"/>
  <c r="C12" i="42"/>
  <c r="D12" i="42"/>
  <c r="E12" i="42"/>
  <c r="G12" i="42"/>
  <c r="J12" i="42"/>
  <c r="L12" i="42"/>
  <c r="F13" i="42"/>
  <c r="F14" i="42"/>
  <c r="F15" i="42"/>
  <c r="F16" i="42"/>
  <c r="F17" i="42"/>
  <c r="C18" i="42"/>
  <c r="D18" i="42"/>
  <c r="E18" i="42"/>
  <c r="G18" i="42"/>
  <c r="J18" i="42"/>
  <c r="L18" i="42"/>
  <c r="F20" i="42"/>
  <c r="C21" i="42"/>
  <c r="D21" i="42"/>
  <c r="E21" i="42"/>
  <c r="G21" i="42"/>
  <c r="J21" i="42"/>
  <c r="F22" i="42"/>
  <c r="F23" i="42"/>
  <c r="F24" i="42"/>
  <c r="F25" i="42"/>
  <c r="F26" i="42"/>
  <c r="F27" i="42"/>
  <c r="C28" i="42"/>
  <c r="D28" i="42"/>
  <c r="E28" i="42"/>
  <c r="G28" i="42"/>
  <c r="J28" i="42"/>
  <c r="L28" i="42"/>
  <c r="F29" i="42"/>
  <c r="F30" i="42"/>
  <c r="C32" i="42"/>
  <c r="D32" i="42"/>
  <c r="E32" i="42"/>
  <c r="G32" i="42"/>
  <c r="J32" i="42"/>
  <c r="L32" i="42"/>
  <c r="F33" i="42"/>
  <c r="F34" i="42"/>
  <c r="F35" i="42"/>
  <c r="G36" i="42"/>
  <c r="L36" i="42"/>
  <c r="F37" i="42"/>
  <c r="F38" i="42"/>
  <c r="F39" i="42"/>
  <c r="F40" i="42"/>
  <c r="C42" i="42"/>
  <c r="D42" i="42"/>
  <c r="E42" i="42"/>
  <c r="G42" i="42"/>
  <c r="L42" i="42"/>
  <c r="F43" i="42"/>
  <c r="F44" i="42"/>
  <c r="F45" i="42"/>
  <c r="F46" i="42"/>
  <c r="F47" i="42"/>
  <c r="F48" i="42"/>
  <c r="F49" i="42"/>
  <c r="C50" i="42"/>
  <c r="D50" i="42"/>
  <c r="E50" i="42"/>
  <c r="G50" i="42"/>
  <c r="L50" i="42"/>
  <c r="F51" i="42"/>
  <c r="F52" i="42"/>
  <c r="F53" i="42"/>
  <c r="F54" i="42"/>
  <c r="F55" i="42"/>
  <c r="C56" i="42"/>
  <c r="D56" i="42"/>
  <c r="E56" i="42"/>
  <c r="G56" i="42"/>
  <c r="L56" i="42"/>
  <c r="F57" i="42"/>
  <c r="F58" i="42"/>
  <c r="H58" i="42" s="1"/>
  <c r="K58" i="42" s="1"/>
  <c r="C59" i="42"/>
  <c r="D59" i="42"/>
  <c r="E59" i="42"/>
  <c r="G59" i="42"/>
  <c r="L59" i="42"/>
  <c r="F60" i="42"/>
  <c r="F61" i="42"/>
  <c r="F62" i="42"/>
  <c r="F63" i="42"/>
  <c r="C64" i="42"/>
  <c r="D64" i="42"/>
  <c r="E64" i="42"/>
  <c r="G64" i="42"/>
  <c r="L64" i="42"/>
  <c r="F65" i="42"/>
  <c r="F66" i="42"/>
  <c r="F67" i="42"/>
  <c r="F68" i="42"/>
  <c r="C69" i="42"/>
  <c r="D69" i="42"/>
  <c r="E69" i="42"/>
  <c r="G69" i="42"/>
  <c r="L69" i="42"/>
  <c r="F70" i="42"/>
  <c r="F71" i="42"/>
  <c r="F72" i="42"/>
  <c r="F73" i="42"/>
  <c r="C75" i="42"/>
  <c r="D75" i="42"/>
  <c r="D74" i="42" s="1"/>
  <c r="E75" i="42"/>
  <c r="E74" i="42" s="1"/>
  <c r="G75" i="42"/>
  <c r="G74" i="42" s="1"/>
  <c r="L75" i="42"/>
  <c r="L74" i="42" s="1"/>
  <c r="F76" i="42"/>
  <c r="F77" i="42"/>
  <c r="F78" i="42"/>
  <c r="F79" i="42"/>
  <c r="C81" i="42"/>
  <c r="D81" i="42"/>
  <c r="E81" i="42"/>
  <c r="G81" i="42"/>
  <c r="L81" i="42"/>
  <c r="F82" i="42"/>
  <c r="H82" i="42" s="1"/>
  <c r="F83" i="42"/>
  <c r="C84" i="42"/>
  <c r="D84" i="42"/>
  <c r="E84" i="42"/>
  <c r="G84" i="42"/>
  <c r="L84" i="42"/>
  <c r="F85" i="42"/>
  <c r="F86" i="42"/>
  <c r="H86" i="42" s="1"/>
  <c r="F87" i="42"/>
  <c r="C88" i="42"/>
  <c r="D88" i="42"/>
  <c r="E88" i="42"/>
  <c r="G88" i="42"/>
  <c r="L88" i="42"/>
  <c r="F89" i="42"/>
  <c r="F90" i="42"/>
  <c r="F91" i="42"/>
  <c r="C92" i="42"/>
  <c r="D92" i="42"/>
  <c r="E92" i="42"/>
  <c r="G92" i="42"/>
  <c r="L92" i="42"/>
  <c r="F93" i="42"/>
  <c r="F94" i="42"/>
  <c r="F95" i="42"/>
  <c r="C96" i="42"/>
  <c r="D96" i="42"/>
  <c r="E96" i="42"/>
  <c r="G96" i="42"/>
  <c r="L96" i="42"/>
  <c r="F97" i="42"/>
  <c r="F98" i="42"/>
  <c r="F99" i="42"/>
  <c r="F100" i="42"/>
  <c r="C101" i="42"/>
  <c r="D101" i="42"/>
  <c r="E101" i="42"/>
  <c r="G101" i="42"/>
  <c r="L101" i="42"/>
  <c r="F102" i="42"/>
  <c r="C104" i="42"/>
  <c r="D104" i="42"/>
  <c r="G104" i="42"/>
  <c r="L104" i="42"/>
  <c r="F106" i="42"/>
  <c r="F107" i="42"/>
  <c r="F108" i="42"/>
  <c r="F109" i="42"/>
  <c r="F110" i="42"/>
  <c r="F111" i="42"/>
  <c r="F112" i="42"/>
  <c r="C113" i="42"/>
  <c r="D113" i="42"/>
  <c r="E113" i="42"/>
  <c r="G113" i="42"/>
  <c r="L113" i="42"/>
  <c r="F114" i="42"/>
  <c r="F115" i="42"/>
  <c r="F116" i="42"/>
  <c r="C117" i="42"/>
  <c r="D117" i="42"/>
  <c r="E117" i="42"/>
  <c r="G117" i="42"/>
  <c r="L117" i="42"/>
  <c r="F118" i="42"/>
  <c r="F119" i="42"/>
  <c r="F120" i="42"/>
  <c r="C121" i="42"/>
  <c r="D121" i="42"/>
  <c r="E121" i="42"/>
  <c r="G121" i="42"/>
  <c r="L121" i="42"/>
  <c r="F122" i="42"/>
  <c r="F123" i="42"/>
  <c r="F124" i="42"/>
  <c r="C125" i="42"/>
  <c r="D125" i="42"/>
  <c r="E125" i="42"/>
  <c r="G125" i="42"/>
  <c r="L125" i="42"/>
  <c r="F126" i="42"/>
  <c r="F127" i="42"/>
  <c r="F128" i="42"/>
  <c r="F129" i="42"/>
  <c r="F130" i="42"/>
  <c r="C131" i="42"/>
  <c r="D131" i="42"/>
  <c r="E131" i="42"/>
  <c r="G131" i="42"/>
  <c r="L131" i="42"/>
  <c r="F132" i="42"/>
  <c r="F133" i="42"/>
  <c r="F134" i="42"/>
  <c r="F135" i="42"/>
  <c r="F136" i="42"/>
  <c r="F137" i="42"/>
  <c r="F138" i="42"/>
  <c r="C140" i="42"/>
  <c r="C139" i="42" s="1"/>
  <c r="D140" i="42"/>
  <c r="D139" i="42" s="1"/>
  <c r="G140" i="42"/>
  <c r="G139" i="42" s="1"/>
  <c r="L140" i="42"/>
  <c r="L139" i="42" s="1"/>
  <c r="C152" i="42"/>
  <c r="D152" i="42"/>
  <c r="E152" i="42"/>
  <c r="G152" i="42"/>
  <c r="L152" i="42"/>
  <c r="F153" i="42"/>
  <c r="H153" i="42" s="1"/>
  <c r="K153" i="42" s="1"/>
  <c r="F154" i="42"/>
  <c r="F155" i="42"/>
  <c r="F156" i="42"/>
  <c r="F157" i="42"/>
  <c r="C158" i="42"/>
  <c r="D158" i="42"/>
  <c r="E158" i="42"/>
  <c r="G158" i="42"/>
  <c r="L158" i="42"/>
  <c r="F159" i="42"/>
  <c r="C162" i="42"/>
  <c r="D162" i="42"/>
  <c r="E162" i="42"/>
  <c r="G162" i="42"/>
  <c r="L162" i="42"/>
  <c r="F163" i="42"/>
  <c r="F164" i="42"/>
  <c r="F165" i="42"/>
  <c r="C167" i="42"/>
  <c r="D167" i="42"/>
  <c r="E167" i="42"/>
  <c r="G167" i="42"/>
  <c r="L167" i="42"/>
  <c r="F168" i="42"/>
  <c r="F169" i="42"/>
  <c r="F170" i="42"/>
  <c r="F171" i="42"/>
  <c r="C172" i="42"/>
  <c r="D172" i="42"/>
  <c r="E172" i="42"/>
  <c r="G172" i="42"/>
  <c r="L172" i="42"/>
  <c r="F173" i="42"/>
  <c r="F175" i="42"/>
  <c r="C176" i="42"/>
  <c r="D176" i="42"/>
  <c r="E176" i="42"/>
  <c r="G176" i="42"/>
  <c r="L176" i="42"/>
  <c r="F177" i="42"/>
  <c r="H177" i="42" s="1"/>
  <c r="H176" i="42" s="1"/>
  <c r="C178" i="42"/>
  <c r="D178" i="42"/>
  <c r="E178" i="42"/>
  <c r="G178" i="42"/>
  <c r="L178" i="42"/>
  <c r="F179" i="42"/>
  <c r="F180" i="42"/>
  <c r="F181" i="42"/>
  <c r="F182" i="42"/>
  <c r="F183" i="42"/>
  <c r="F184" i="42"/>
  <c r="C186" i="42"/>
  <c r="D186" i="42"/>
  <c r="E186" i="42"/>
  <c r="G186" i="42"/>
  <c r="L186" i="42"/>
  <c r="F188" i="42"/>
  <c r="F189" i="42"/>
  <c r="F191" i="42"/>
  <c r="F192" i="42"/>
  <c r="C193" i="42"/>
  <c r="D193" i="42"/>
  <c r="E193" i="42"/>
  <c r="G193" i="42"/>
  <c r="L193" i="42"/>
  <c r="F194" i="42"/>
  <c r="F196" i="42"/>
  <c r="F197" i="42"/>
  <c r="F198" i="42"/>
  <c r="F200" i="42"/>
  <c r="F201" i="42"/>
  <c r="C202" i="42"/>
  <c r="D202" i="42"/>
  <c r="E202" i="42"/>
  <c r="G202" i="42"/>
  <c r="L202" i="42"/>
  <c r="F203" i="42"/>
  <c r="F204" i="42"/>
  <c r="F205" i="42"/>
  <c r="F206" i="42"/>
  <c r="F207" i="42"/>
  <c r="C209" i="42"/>
  <c r="D209" i="42"/>
  <c r="D208" i="42" s="1"/>
  <c r="E209" i="42"/>
  <c r="E208" i="42" s="1"/>
  <c r="G209" i="42"/>
  <c r="G208" i="42" s="1"/>
  <c r="L209" i="42"/>
  <c r="L208" i="42" s="1"/>
  <c r="F210" i="42"/>
  <c r="A215" i="42"/>
  <c r="A216" i="42"/>
  <c r="B11" i="41"/>
  <c r="C11" i="41"/>
  <c r="D11" i="41"/>
  <c r="E11" i="41"/>
  <c r="F11" i="41"/>
  <c r="G11" i="41"/>
  <c r="I11" i="41"/>
  <c r="K11" i="41"/>
  <c r="G17" i="41"/>
  <c r="I17" i="41"/>
  <c r="K17" i="41"/>
  <c r="H18" i="41"/>
  <c r="L18" i="41" s="1"/>
  <c r="G20" i="41"/>
  <c r="I20" i="41"/>
  <c r="K20" i="41"/>
  <c r="L21" i="41"/>
  <c r="L22" i="41"/>
  <c r="L23" i="41"/>
  <c r="L24" i="41"/>
  <c r="L25" i="41"/>
  <c r="L26" i="41"/>
  <c r="B27" i="41"/>
  <c r="C27" i="41"/>
  <c r="D27" i="41"/>
  <c r="E27" i="41"/>
  <c r="F27" i="41"/>
  <c r="G27" i="41"/>
  <c r="I27" i="41"/>
  <c r="K27" i="41"/>
  <c r="L28" i="41"/>
  <c r="L29" i="41"/>
  <c r="B31" i="41"/>
  <c r="C31" i="41"/>
  <c r="D31" i="41"/>
  <c r="E31" i="41"/>
  <c r="F31" i="41"/>
  <c r="G31" i="41"/>
  <c r="I31" i="41"/>
  <c r="K31" i="41"/>
  <c r="L32" i="41"/>
  <c r="L33" i="41"/>
  <c r="H34" i="41"/>
  <c r="L34" i="41" s="1"/>
  <c r="D35" i="41"/>
  <c r="E35" i="41"/>
  <c r="F35" i="41"/>
  <c r="G35" i="41"/>
  <c r="I35" i="41"/>
  <c r="K35" i="41"/>
  <c r="L36" i="41"/>
  <c r="L37" i="41"/>
  <c r="L38" i="41"/>
  <c r="L39" i="41"/>
  <c r="D41" i="41"/>
  <c r="E41" i="41"/>
  <c r="F41" i="41"/>
  <c r="G41" i="41"/>
  <c r="I41" i="41"/>
  <c r="K41" i="41"/>
  <c r="L42" i="41"/>
  <c r="L43" i="41"/>
  <c r="L44" i="41"/>
  <c r="L45" i="41"/>
  <c r="L46" i="41"/>
  <c r="L47" i="41"/>
  <c r="L48" i="41"/>
  <c r="B49" i="41"/>
  <c r="C49" i="41"/>
  <c r="D49" i="41"/>
  <c r="E49" i="41"/>
  <c r="F49" i="41"/>
  <c r="G49" i="41"/>
  <c r="I49" i="41"/>
  <c r="K49" i="41"/>
  <c r="L50" i="41"/>
  <c r="L51" i="41"/>
  <c r="L52" i="41"/>
  <c r="L53" i="41"/>
  <c r="L54" i="41"/>
  <c r="B55" i="41"/>
  <c r="C55" i="41"/>
  <c r="D55" i="41"/>
  <c r="E55" i="41"/>
  <c r="F55" i="41"/>
  <c r="G55" i="41"/>
  <c r="I55" i="41"/>
  <c r="K55" i="41"/>
  <c r="L56" i="41"/>
  <c r="L57" i="41"/>
  <c r="B58" i="41"/>
  <c r="C58" i="41"/>
  <c r="D58" i="41"/>
  <c r="E58" i="41"/>
  <c r="F58" i="41"/>
  <c r="G58" i="41"/>
  <c r="I58" i="41"/>
  <c r="K58" i="41"/>
  <c r="L59" i="41"/>
  <c r="L61" i="41"/>
  <c r="L62" i="41"/>
  <c r="B63" i="41"/>
  <c r="C63" i="41"/>
  <c r="D63" i="41"/>
  <c r="E63" i="41"/>
  <c r="F63" i="41"/>
  <c r="G63" i="41"/>
  <c r="I63" i="41"/>
  <c r="K63" i="41"/>
  <c r="L64" i="41"/>
  <c r="L65" i="41"/>
  <c r="L66" i="41"/>
  <c r="B68" i="41"/>
  <c r="C68" i="41"/>
  <c r="D68" i="41"/>
  <c r="E68" i="41"/>
  <c r="F68" i="41"/>
  <c r="G68" i="41"/>
  <c r="I68" i="41"/>
  <c r="K68" i="41"/>
  <c r="L69" i="41"/>
  <c r="L70" i="41"/>
  <c r="L71" i="41"/>
  <c r="L72" i="41"/>
  <c r="B74" i="41"/>
  <c r="B73" i="41" s="1"/>
  <c r="C74" i="41"/>
  <c r="C73" i="41" s="1"/>
  <c r="D74" i="41"/>
  <c r="D73" i="41" s="1"/>
  <c r="E74" i="41"/>
  <c r="E73" i="41" s="1"/>
  <c r="F74" i="41"/>
  <c r="F73" i="41" s="1"/>
  <c r="G74" i="41"/>
  <c r="G73" i="41" s="1"/>
  <c r="I74" i="41"/>
  <c r="I73" i="41" s="1"/>
  <c r="K74" i="41"/>
  <c r="K73" i="41" s="1"/>
  <c r="L75" i="41"/>
  <c r="L76" i="41"/>
  <c r="L77" i="41"/>
  <c r="L78" i="41"/>
  <c r="B80" i="41"/>
  <c r="C80" i="41"/>
  <c r="D80" i="41"/>
  <c r="E80" i="41"/>
  <c r="F80" i="41"/>
  <c r="G80" i="41"/>
  <c r="I80" i="41"/>
  <c r="K80" i="41"/>
  <c r="L81" i="41"/>
  <c r="L82" i="41"/>
  <c r="B83" i="41"/>
  <c r="C83" i="41"/>
  <c r="D83" i="41"/>
  <c r="E83" i="41"/>
  <c r="F83" i="41"/>
  <c r="G83" i="41"/>
  <c r="I83" i="41"/>
  <c r="K83" i="41"/>
  <c r="L84" i="41"/>
  <c r="L85" i="41"/>
  <c r="L86" i="41"/>
  <c r="B87" i="41"/>
  <c r="C87" i="41"/>
  <c r="D87" i="41"/>
  <c r="E87" i="41"/>
  <c r="F87" i="41"/>
  <c r="G87" i="41"/>
  <c r="I87" i="41"/>
  <c r="K87" i="41"/>
  <c r="L88" i="41"/>
  <c r="L89" i="41"/>
  <c r="L90" i="41"/>
  <c r="B91" i="41"/>
  <c r="C91" i="41"/>
  <c r="D91" i="41"/>
  <c r="E91" i="41"/>
  <c r="F91" i="41"/>
  <c r="G91" i="41"/>
  <c r="I91" i="41"/>
  <c r="K91" i="41"/>
  <c r="L92" i="41"/>
  <c r="L93" i="41"/>
  <c r="L94" i="41"/>
  <c r="B95" i="41"/>
  <c r="C95" i="41"/>
  <c r="D95" i="41"/>
  <c r="E95" i="41"/>
  <c r="F95" i="41"/>
  <c r="G95" i="41"/>
  <c r="I95" i="41"/>
  <c r="K95" i="41"/>
  <c r="L97" i="41"/>
  <c r="L98" i="41"/>
  <c r="L99" i="41"/>
  <c r="B100" i="41"/>
  <c r="C100" i="41"/>
  <c r="D100" i="41"/>
  <c r="E100" i="41"/>
  <c r="F100" i="41"/>
  <c r="G100" i="41"/>
  <c r="I100" i="41"/>
  <c r="K100" i="41"/>
  <c r="H100" i="41"/>
  <c r="B103" i="41"/>
  <c r="C103" i="41"/>
  <c r="D103" i="41"/>
  <c r="E103" i="41"/>
  <c r="F103" i="41"/>
  <c r="G103" i="41"/>
  <c r="I103" i="41"/>
  <c r="K103" i="41"/>
  <c r="L105" i="41"/>
  <c r="L106" i="41"/>
  <c r="L107" i="41"/>
  <c r="L108" i="41"/>
  <c r="L109" i="41"/>
  <c r="L110" i="41"/>
  <c r="L111" i="41"/>
  <c r="B112" i="41"/>
  <c r="C112" i="41"/>
  <c r="D112" i="41"/>
  <c r="E112" i="41"/>
  <c r="F112" i="41"/>
  <c r="G112" i="41"/>
  <c r="I112" i="41"/>
  <c r="K112" i="41"/>
  <c r="L113" i="41"/>
  <c r="L114" i="41"/>
  <c r="L115" i="41"/>
  <c r="B116" i="41"/>
  <c r="C116" i="41"/>
  <c r="D116" i="41"/>
  <c r="E116" i="41"/>
  <c r="F116" i="41"/>
  <c r="G116" i="41"/>
  <c r="I116" i="41"/>
  <c r="K116" i="41"/>
  <c r="L117" i="41"/>
  <c r="L118" i="41"/>
  <c r="B120" i="41"/>
  <c r="C120" i="41"/>
  <c r="D120" i="41"/>
  <c r="E120" i="41"/>
  <c r="F120" i="41"/>
  <c r="G120" i="41"/>
  <c r="I120" i="41"/>
  <c r="K120" i="41"/>
  <c r="L121" i="41"/>
  <c r="L122" i="41"/>
  <c r="B124" i="41"/>
  <c r="C124" i="41"/>
  <c r="D124" i="41"/>
  <c r="E124" i="41"/>
  <c r="F124" i="41"/>
  <c r="G124" i="41"/>
  <c r="I124" i="41"/>
  <c r="K124" i="41"/>
  <c r="L125" i="41"/>
  <c r="L126" i="41"/>
  <c r="L127" i="41"/>
  <c r="L128" i="41"/>
  <c r="L129" i="41"/>
  <c r="B130" i="41"/>
  <c r="C130" i="41"/>
  <c r="D130" i="41"/>
  <c r="E130" i="41"/>
  <c r="F130" i="41"/>
  <c r="G130" i="41"/>
  <c r="I130" i="41"/>
  <c r="K130" i="41"/>
  <c r="L131" i="41"/>
  <c r="L132" i="41"/>
  <c r="L133" i="41"/>
  <c r="L134" i="41"/>
  <c r="L135" i="41"/>
  <c r="L136" i="41"/>
  <c r="L137" i="41"/>
  <c r="B139" i="41"/>
  <c r="B138" i="41" s="1"/>
  <c r="C139" i="41"/>
  <c r="C138" i="41" s="1"/>
  <c r="D139" i="41"/>
  <c r="D138" i="41" s="1"/>
  <c r="F139" i="41"/>
  <c r="F138" i="41" s="1"/>
  <c r="G139" i="41"/>
  <c r="G138" i="41" s="1"/>
  <c r="I139" i="41"/>
  <c r="I138" i="41" s="1"/>
  <c r="K139" i="41"/>
  <c r="K138" i="41" s="1"/>
  <c r="L140" i="41"/>
  <c r="L141" i="41"/>
  <c r="L142" i="41"/>
  <c r="L143" i="41"/>
  <c r="L144" i="41"/>
  <c r="L145" i="41"/>
  <c r="L146" i="41"/>
  <c r="L147" i="41"/>
  <c r="B151" i="41"/>
  <c r="C151" i="41"/>
  <c r="D151" i="41"/>
  <c r="E151" i="41"/>
  <c r="F151" i="41"/>
  <c r="G151" i="41"/>
  <c r="I151" i="41"/>
  <c r="K151" i="41"/>
  <c r="L152" i="41"/>
  <c r="L154" i="41"/>
  <c r="L155" i="41"/>
  <c r="L156" i="41"/>
  <c r="B157" i="41"/>
  <c r="C157" i="41"/>
  <c r="D157" i="41"/>
  <c r="E157" i="41"/>
  <c r="F157" i="41"/>
  <c r="G157" i="41"/>
  <c r="I157" i="41"/>
  <c r="K157" i="41"/>
  <c r="L158" i="41"/>
  <c r="B161" i="41"/>
  <c r="C161" i="41"/>
  <c r="D161" i="41"/>
  <c r="E161" i="41"/>
  <c r="F161" i="41"/>
  <c r="G161" i="41"/>
  <c r="I161" i="41"/>
  <c r="K161" i="41"/>
  <c r="L162" i="41"/>
  <c r="L163" i="41"/>
  <c r="L164" i="41"/>
  <c r="B166" i="41"/>
  <c r="C166" i="41"/>
  <c r="D166" i="41"/>
  <c r="E166" i="41"/>
  <c r="F166" i="41"/>
  <c r="G166" i="41"/>
  <c r="I166" i="41"/>
  <c r="K166" i="41"/>
  <c r="L167" i="41"/>
  <c r="L168" i="41"/>
  <c r="L169" i="41"/>
  <c r="L170" i="41"/>
  <c r="B171" i="41"/>
  <c r="C171" i="41"/>
  <c r="D171" i="41"/>
  <c r="E171" i="41"/>
  <c r="F171" i="41"/>
  <c r="G171" i="41"/>
  <c r="I171" i="41"/>
  <c r="K171" i="41"/>
  <c r="L172" i="41"/>
  <c r="L174" i="41"/>
  <c r="B175" i="41"/>
  <c r="C175" i="41"/>
  <c r="D175" i="41"/>
  <c r="E175" i="41"/>
  <c r="F175" i="41"/>
  <c r="G175" i="41"/>
  <c r="I175" i="41"/>
  <c r="K175" i="41"/>
  <c r="H175" i="41"/>
  <c r="B177" i="41"/>
  <c r="C177" i="41"/>
  <c r="D177" i="41"/>
  <c r="E177" i="41"/>
  <c r="F177" i="41"/>
  <c r="G177" i="41"/>
  <c r="I177" i="41"/>
  <c r="K177" i="41"/>
  <c r="L178" i="41"/>
  <c r="L179" i="41"/>
  <c r="L180" i="41"/>
  <c r="L181" i="41"/>
  <c r="L182" i="41"/>
  <c r="L183" i="41"/>
  <c r="B185" i="41"/>
  <c r="C185" i="41"/>
  <c r="D185" i="41"/>
  <c r="E185" i="41"/>
  <c r="F185" i="41"/>
  <c r="G185" i="41"/>
  <c r="I185" i="41"/>
  <c r="K185" i="41"/>
  <c r="L186" i="41"/>
  <c r="L187" i="41"/>
  <c r="L188" i="41"/>
  <c r="L190" i="41"/>
  <c r="L191" i="41"/>
  <c r="B192" i="41"/>
  <c r="C192" i="41"/>
  <c r="D192" i="41"/>
  <c r="E192" i="41"/>
  <c r="F192" i="41"/>
  <c r="G192" i="41"/>
  <c r="I192" i="41"/>
  <c r="K192" i="41"/>
  <c r="L193" i="41"/>
  <c r="L194" i="41"/>
  <c r="L195" i="41"/>
  <c r="L196" i="41"/>
  <c r="L197" i="41"/>
  <c r="L199" i="41"/>
  <c r="L200" i="41"/>
  <c r="B201" i="41"/>
  <c r="C201" i="41"/>
  <c r="D201" i="41"/>
  <c r="E201" i="41"/>
  <c r="F201" i="41"/>
  <c r="G201" i="41"/>
  <c r="I201" i="41"/>
  <c r="K201" i="41"/>
  <c r="L202" i="41"/>
  <c r="L203" i="41"/>
  <c r="L204" i="41"/>
  <c r="L205" i="41"/>
  <c r="L206" i="41"/>
  <c r="B208" i="41"/>
  <c r="B207" i="41" s="1"/>
  <c r="C208" i="41"/>
  <c r="C207" i="41" s="1"/>
  <c r="D208" i="41"/>
  <c r="D207" i="41" s="1"/>
  <c r="E208" i="41"/>
  <c r="E207" i="41" s="1"/>
  <c r="F208" i="41"/>
  <c r="F207" i="41" s="1"/>
  <c r="G208" i="41"/>
  <c r="G207" i="41" s="1"/>
  <c r="I208" i="41"/>
  <c r="I207" i="41" s="1"/>
  <c r="K208" i="41"/>
  <c r="K207" i="41" s="1"/>
  <c r="H209" i="41"/>
  <c r="H208" i="41" s="1"/>
  <c r="H207" i="41" s="1"/>
  <c r="A214" i="41"/>
  <c r="A215" i="41"/>
  <c r="A213" i="40"/>
  <c r="A214" i="40"/>
  <c r="B11" i="39"/>
  <c r="D11" i="39"/>
  <c r="E11" i="39"/>
  <c r="F11" i="39"/>
  <c r="B17" i="39"/>
  <c r="D17" i="39"/>
  <c r="E17" i="39"/>
  <c r="F17" i="39"/>
  <c r="B20" i="39"/>
  <c r="D20" i="39"/>
  <c r="E20" i="39"/>
  <c r="B27" i="39"/>
  <c r="D27" i="39"/>
  <c r="E27" i="39"/>
  <c r="F27" i="39"/>
  <c r="B31" i="39"/>
  <c r="D31" i="39"/>
  <c r="E31" i="39"/>
  <c r="F31" i="39"/>
  <c r="B35" i="39"/>
  <c r="D35" i="39"/>
  <c r="E35" i="39"/>
  <c r="F35" i="39"/>
  <c r="B41" i="39"/>
  <c r="D41" i="39"/>
  <c r="E41" i="39"/>
  <c r="F41" i="39"/>
  <c r="B49" i="39"/>
  <c r="D49" i="39"/>
  <c r="E49" i="39"/>
  <c r="F49" i="39"/>
  <c r="B55" i="39"/>
  <c r="D55" i="39"/>
  <c r="E55" i="39"/>
  <c r="F55" i="39"/>
  <c r="B58" i="39"/>
  <c r="D58" i="39"/>
  <c r="E58" i="39"/>
  <c r="F58" i="39"/>
  <c r="B63" i="39"/>
  <c r="D63" i="39"/>
  <c r="E63" i="39"/>
  <c r="F63" i="39"/>
  <c r="B68" i="39"/>
  <c r="D68" i="39"/>
  <c r="E68" i="39"/>
  <c r="F68" i="39"/>
  <c r="B74" i="39"/>
  <c r="B73" i="39" s="1"/>
  <c r="D74" i="39"/>
  <c r="D73" i="39" s="1"/>
  <c r="E74" i="39"/>
  <c r="E73" i="39" s="1"/>
  <c r="F74" i="39"/>
  <c r="B80" i="39"/>
  <c r="D80" i="39"/>
  <c r="E80" i="39"/>
  <c r="F80" i="39"/>
  <c r="B83" i="39"/>
  <c r="D83" i="39"/>
  <c r="E83" i="39"/>
  <c r="F83" i="39"/>
  <c r="B87" i="39"/>
  <c r="D87" i="39"/>
  <c r="E87" i="39"/>
  <c r="F87" i="39"/>
  <c r="B91" i="39"/>
  <c r="D91" i="39"/>
  <c r="E91" i="39"/>
  <c r="F91" i="39"/>
  <c r="B95" i="39"/>
  <c r="D95" i="39"/>
  <c r="E95" i="39"/>
  <c r="F95" i="39"/>
  <c r="B100" i="39"/>
  <c r="D100" i="39"/>
  <c r="E100" i="39"/>
  <c r="F100" i="39"/>
  <c r="B103" i="39"/>
  <c r="D103" i="39"/>
  <c r="E103" i="39"/>
  <c r="F103" i="39"/>
  <c r="B112" i="39"/>
  <c r="D112" i="39"/>
  <c r="E112" i="39"/>
  <c r="F112" i="39"/>
  <c r="B116" i="39"/>
  <c r="D116" i="39"/>
  <c r="E116" i="39"/>
  <c r="F116" i="39"/>
  <c r="B120" i="39"/>
  <c r="D120" i="39"/>
  <c r="E120" i="39"/>
  <c r="F120" i="39"/>
  <c r="B124" i="39"/>
  <c r="D124" i="39"/>
  <c r="E124" i="39"/>
  <c r="F124" i="39"/>
  <c r="B130" i="39"/>
  <c r="D130" i="39"/>
  <c r="E130" i="39"/>
  <c r="F130" i="39"/>
  <c r="B139" i="39"/>
  <c r="B138" i="39" s="1"/>
  <c r="D139" i="39"/>
  <c r="D138" i="39" s="1"/>
  <c r="E139" i="39"/>
  <c r="E138" i="39" s="1"/>
  <c r="F139" i="39"/>
  <c r="B151" i="39"/>
  <c r="D151" i="39"/>
  <c r="E151" i="39"/>
  <c r="F151" i="39"/>
  <c r="B157" i="39"/>
  <c r="D157" i="39"/>
  <c r="E157" i="39"/>
  <c r="F157" i="39"/>
  <c r="B161" i="39"/>
  <c r="D161" i="39"/>
  <c r="E161" i="39"/>
  <c r="F161" i="39"/>
  <c r="B166" i="39"/>
  <c r="D166" i="39"/>
  <c r="E166" i="39"/>
  <c r="F166" i="39"/>
  <c r="B171" i="39"/>
  <c r="D171" i="39"/>
  <c r="E171" i="39"/>
  <c r="F171" i="39"/>
  <c r="B175" i="39"/>
  <c r="D175" i="39"/>
  <c r="E175" i="39"/>
  <c r="F175" i="39"/>
  <c r="B177" i="39"/>
  <c r="D177" i="39"/>
  <c r="E177" i="39"/>
  <c r="F177" i="39"/>
  <c r="B185" i="39"/>
  <c r="D185" i="39"/>
  <c r="E185" i="39"/>
  <c r="F185" i="39"/>
  <c r="B192" i="39"/>
  <c r="D192" i="39"/>
  <c r="E192" i="39"/>
  <c r="F192" i="39"/>
  <c r="B201" i="39"/>
  <c r="D201" i="39"/>
  <c r="E201" i="39"/>
  <c r="F201" i="39"/>
  <c r="B208" i="39"/>
  <c r="B207" i="39" s="1"/>
  <c r="D208" i="39"/>
  <c r="D207" i="39" s="1"/>
  <c r="E208" i="39"/>
  <c r="E207" i="39" s="1"/>
  <c r="F208" i="39"/>
  <c r="F207" i="39" s="1"/>
  <c r="A214" i="39"/>
  <c r="A215" i="39"/>
  <c r="A222" i="33"/>
  <c r="A223" i="33"/>
  <c r="B62" i="32"/>
  <c r="B63" i="32"/>
  <c r="D30" i="43"/>
  <c r="B40" i="41" l="1"/>
  <c r="C40" i="41"/>
  <c r="F12" i="40"/>
  <c r="C12" i="40"/>
  <c r="B10" i="41"/>
  <c r="F10" i="39"/>
  <c r="E10" i="39"/>
  <c r="B10" i="39"/>
  <c r="F138" i="39"/>
  <c r="F73" i="39"/>
  <c r="C10" i="43"/>
  <c r="F10" i="43"/>
  <c r="D10" i="43"/>
  <c r="B10" i="43"/>
  <c r="E10" i="43"/>
  <c r="C11" i="42"/>
  <c r="L11" i="42"/>
  <c r="J11" i="42"/>
  <c r="G11" i="42"/>
  <c r="E11" i="42"/>
  <c r="D11" i="42"/>
  <c r="C10" i="41"/>
  <c r="J10" i="41"/>
  <c r="K10" i="41"/>
  <c r="I10" i="41"/>
  <c r="G10" i="41"/>
  <c r="F10" i="41"/>
  <c r="E10" i="41"/>
  <c r="D10" i="41"/>
  <c r="D10" i="39"/>
  <c r="B12" i="40"/>
  <c r="E12" i="40"/>
  <c r="H12" i="40"/>
  <c r="J30" i="41"/>
  <c r="E41" i="42"/>
  <c r="D41" i="42"/>
  <c r="C41" i="42"/>
  <c r="C30" i="41"/>
  <c r="D19" i="40"/>
  <c r="B167" i="40"/>
  <c r="G70" i="40"/>
  <c r="D122" i="40"/>
  <c r="D57" i="40"/>
  <c r="C30" i="43"/>
  <c r="F30" i="41"/>
  <c r="D30" i="41"/>
  <c r="D165" i="43"/>
  <c r="D150" i="43"/>
  <c r="B79" i="43"/>
  <c r="B30" i="43"/>
  <c r="C165" i="43"/>
  <c r="K150" i="41"/>
  <c r="D150" i="41"/>
  <c r="G184" i="41"/>
  <c r="G150" i="41"/>
  <c r="E184" i="41"/>
  <c r="H27" i="41"/>
  <c r="H80" i="41"/>
  <c r="H112" i="41"/>
  <c r="G37" i="40"/>
  <c r="D132" i="40"/>
  <c r="D93" i="40"/>
  <c r="D114" i="40"/>
  <c r="E167" i="40"/>
  <c r="G13" i="40"/>
  <c r="D43" i="40"/>
  <c r="G51" i="40"/>
  <c r="G60" i="40"/>
  <c r="D65" i="40"/>
  <c r="G93" i="40"/>
  <c r="D97" i="40"/>
  <c r="G105" i="40"/>
  <c r="G118" i="40"/>
  <c r="G126" i="40"/>
  <c r="G57" i="40"/>
  <c r="F167" i="40"/>
  <c r="G161" i="43"/>
  <c r="C79" i="43"/>
  <c r="E102" i="43"/>
  <c r="G31" i="42"/>
  <c r="D184" i="43"/>
  <c r="B165" i="43"/>
  <c r="C150" i="43"/>
  <c r="E40" i="43"/>
  <c r="E30" i="43"/>
  <c r="G31" i="43"/>
  <c r="G120" i="43"/>
  <c r="G112" i="43"/>
  <c r="G208" i="43"/>
  <c r="G100" i="43"/>
  <c r="G80" i="43"/>
  <c r="G27" i="43"/>
  <c r="B150" i="43"/>
  <c r="G74" i="43"/>
  <c r="G201" i="43"/>
  <c r="G175" i="43"/>
  <c r="G157" i="43"/>
  <c r="G151" i="43"/>
  <c r="G55" i="43"/>
  <c r="G49" i="43"/>
  <c r="F40" i="43"/>
  <c r="G20" i="43"/>
  <c r="B184" i="43"/>
  <c r="C102" i="43"/>
  <c r="G58" i="43"/>
  <c r="G41" i="43"/>
  <c r="F30" i="43"/>
  <c r="G192" i="43"/>
  <c r="G185" i="43"/>
  <c r="C184" i="43"/>
  <c r="E165" i="43"/>
  <c r="E150" i="43"/>
  <c r="G124" i="43"/>
  <c r="E79" i="43"/>
  <c r="G177" i="43"/>
  <c r="F102" i="43"/>
  <c r="B40" i="43"/>
  <c r="D40" i="43"/>
  <c r="F184" i="43"/>
  <c r="G171" i="43"/>
  <c r="G166" i="43"/>
  <c r="G139" i="43"/>
  <c r="G130" i="43"/>
  <c r="G95" i="43"/>
  <c r="G91" i="43"/>
  <c r="G87" i="43"/>
  <c r="G83" i="43"/>
  <c r="F79" i="43"/>
  <c r="C40" i="43"/>
  <c r="G11" i="43"/>
  <c r="H188" i="42"/>
  <c r="K188" i="42" s="1"/>
  <c r="H13" i="42"/>
  <c r="K13" i="42" s="1"/>
  <c r="H24" i="42"/>
  <c r="K24" i="42" s="1"/>
  <c r="H198" i="42"/>
  <c r="K198" i="42" s="1"/>
  <c r="H181" i="42"/>
  <c r="K181" i="42" s="1"/>
  <c r="H175" i="42"/>
  <c r="K175" i="42" s="1"/>
  <c r="H23" i="42"/>
  <c r="K23" i="42" s="1"/>
  <c r="H197" i="42"/>
  <c r="K197" i="42" s="1"/>
  <c r="H180" i="42"/>
  <c r="K180" i="42" s="1"/>
  <c r="F176" i="42"/>
  <c r="H171" i="42"/>
  <c r="K171" i="42" s="1"/>
  <c r="H35" i="42"/>
  <c r="K35" i="42" s="1"/>
  <c r="H22" i="42"/>
  <c r="K22" i="42" s="1"/>
  <c r="H20" i="42"/>
  <c r="K20" i="42" s="1"/>
  <c r="H203" i="42"/>
  <c r="K203" i="42" s="1"/>
  <c r="H196" i="42"/>
  <c r="K196" i="42" s="1"/>
  <c r="H173" i="42"/>
  <c r="K173" i="42" s="1"/>
  <c r="H170" i="42"/>
  <c r="K170" i="42" s="1"/>
  <c r="H34" i="42"/>
  <c r="K34" i="42" s="1"/>
  <c r="H17" i="42"/>
  <c r="K17" i="42" s="1"/>
  <c r="H187" i="42"/>
  <c r="K187" i="42" s="1"/>
  <c r="H204" i="42"/>
  <c r="K204" i="42" s="1"/>
  <c r="H25" i="42"/>
  <c r="K25" i="42" s="1"/>
  <c r="H207" i="42"/>
  <c r="K207" i="42" s="1"/>
  <c r="H195" i="42"/>
  <c r="K195" i="42" s="1"/>
  <c r="H192" i="42"/>
  <c r="K192" i="42" s="1"/>
  <c r="H169" i="42"/>
  <c r="K169" i="42" s="1"/>
  <c r="H165" i="42"/>
  <c r="K165" i="42" s="1"/>
  <c r="H33" i="42"/>
  <c r="K33" i="42" s="1"/>
  <c r="H30" i="42"/>
  <c r="K30" i="42" s="1"/>
  <c r="H16" i="42"/>
  <c r="K16" i="42" s="1"/>
  <c r="H190" i="42"/>
  <c r="K190" i="42" s="1"/>
  <c r="H183" i="42"/>
  <c r="K183" i="42" s="1"/>
  <c r="H200" i="42"/>
  <c r="K200" i="42" s="1"/>
  <c r="H206" i="42"/>
  <c r="K206" i="42" s="1"/>
  <c r="H194" i="42"/>
  <c r="K194" i="42" s="1"/>
  <c r="H191" i="42"/>
  <c r="K191" i="42" s="1"/>
  <c r="H168" i="42"/>
  <c r="K168" i="42" s="1"/>
  <c r="H164" i="42"/>
  <c r="K164" i="42" s="1"/>
  <c r="H29" i="42"/>
  <c r="K29" i="42" s="1"/>
  <c r="H27" i="42"/>
  <c r="K27" i="42" s="1"/>
  <c r="H15" i="42"/>
  <c r="K15" i="42" s="1"/>
  <c r="H201" i="42"/>
  <c r="K201" i="42" s="1"/>
  <c r="H182" i="42"/>
  <c r="K182" i="42" s="1"/>
  <c r="H205" i="42"/>
  <c r="K205" i="42" s="1"/>
  <c r="H189" i="42"/>
  <c r="K189" i="42" s="1"/>
  <c r="H184" i="42"/>
  <c r="K184" i="42" s="1"/>
  <c r="H26" i="42"/>
  <c r="K26" i="42" s="1"/>
  <c r="H14" i="42"/>
  <c r="K14" i="42" s="1"/>
  <c r="H159" i="42"/>
  <c r="K159" i="42" s="1"/>
  <c r="H157" i="42"/>
  <c r="K157" i="42" s="1"/>
  <c r="H156" i="42"/>
  <c r="K156" i="42" s="1"/>
  <c r="H155" i="42"/>
  <c r="K155" i="42" s="1"/>
  <c r="H154" i="42"/>
  <c r="K154" i="42" s="1"/>
  <c r="H148" i="42"/>
  <c r="K148" i="42" s="1"/>
  <c r="H147" i="42"/>
  <c r="K147" i="42" s="1"/>
  <c r="H146" i="42"/>
  <c r="K146" i="42" s="1"/>
  <c r="K145" i="42"/>
  <c r="H144" i="42"/>
  <c r="K144" i="42" s="1"/>
  <c r="H143" i="42"/>
  <c r="K143" i="42" s="1"/>
  <c r="H142" i="42"/>
  <c r="K142" i="42" s="1"/>
  <c r="H141" i="42"/>
  <c r="K141" i="42" s="1"/>
  <c r="H138" i="42"/>
  <c r="K138" i="42" s="1"/>
  <c r="H137" i="42"/>
  <c r="K137" i="42" s="1"/>
  <c r="H136" i="42"/>
  <c r="K136" i="42" s="1"/>
  <c r="H135" i="42"/>
  <c r="K135" i="42" s="1"/>
  <c r="H134" i="42"/>
  <c r="K134" i="42" s="1"/>
  <c r="H132" i="42"/>
  <c r="K132" i="42" s="1"/>
  <c r="H130" i="42"/>
  <c r="K130" i="42" s="1"/>
  <c r="H129" i="42"/>
  <c r="K129" i="42" s="1"/>
  <c r="H128" i="42"/>
  <c r="K128" i="42" s="1"/>
  <c r="H127" i="42"/>
  <c r="K127" i="42" s="1"/>
  <c r="H126" i="42"/>
  <c r="K126" i="42" s="1"/>
  <c r="H124" i="42"/>
  <c r="K124" i="42" s="1"/>
  <c r="H123" i="42"/>
  <c r="K123" i="42" s="1"/>
  <c r="H122" i="42"/>
  <c r="K122" i="42" s="1"/>
  <c r="H120" i="42"/>
  <c r="K120" i="42" s="1"/>
  <c r="H119" i="42"/>
  <c r="K119" i="42" s="1"/>
  <c r="H118" i="42"/>
  <c r="K118" i="42" s="1"/>
  <c r="H116" i="42"/>
  <c r="K116" i="42" s="1"/>
  <c r="H115" i="42"/>
  <c r="K115" i="42" s="1"/>
  <c r="H112" i="42"/>
  <c r="K112" i="42" s="1"/>
  <c r="H111" i="42"/>
  <c r="K111" i="42" s="1"/>
  <c r="H110" i="42"/>
  <c r="K110" i="42" s="1"/>
  <c r="H109" i="42"/>
  <c r="K109" i="42" s="1"/>
  <c r="H108" i="42"/>
  <c r="K108" i="42" s="1"/>
  <c r="H107" i="42"/>
  <c r="K107" i="42" s="1"/>
  <c r="H106" i="42"/>
  <c r="K106" i="42" s="1"/>
  <c r="H102" i="42"/>
  <c r="K102" i="42" s="1"/>
  <c r="K101" i="42" s="1"/>
  <c r="H100" i="42"/>
  <c r="K100" i="42" s="1"/>
  <c r="H99" i="42"/>
  <c r="K99" i="42" s="1"/>
  <c r="H98" i="42"/>
  <c r="K98" i="42" s="1"/>
  <c r="H97" i="42"/>
  <c r="K97" i="42" s="1"/>
  <c r="H95" i="42"/>
  <c r="K95" i="42" s="1"/>
  <c r="H94" i="42"/>
  <c r="K94" i="42" s="1"/>
  <c r="H93" i="42"/>
  <c r="H91" i="42"/>
  <c r="K91" i="42" s="1"/>
  <c r="H90" i="42"/>
  <c r="K90" i="42" s="1"/>
  <c r="H89" i="42"/>
  <c r="K89" i="42" s="1"/>
  <c r="H85" i="42"/>
  <c r="K85" i="42" s="1"/>
  <c r="H83" i="42"/>
  <c r="K83" i="42" s="1"/>
  <c r="F81" i="42"/>
  <c r="H79" i="42"/>
  <c r="K79" i="42" s="1"/>
  <c r="H78" i="42"/>
  <c r="K78" i="42" s="1"/>
  <c r="H77" i="42"/>
  <c r="K77" i="42" s="1"/>
  <c r="H76" i="42"/>
  <c r="K76" i="42" s="1"/>
  <c r="H73" i="42"/>
  <c r="K73" i="42" s="1"/>
  <c r="H72" i="42"/>
  <c r="K72" i="42" s="1"/>
  <c r="H70" i="42"/>
  <c r="K70" i="42" s="1"/>
  <c r="H68" i="42"/>
  <c r="K68" i="42" s="1"/>
  <c r="H67" i="42"/>
  <c r="K67" i="42" s="1"/>
  <c r="H66" i="42"/>
  <c r="K66" i="42" s="1"/>
  <c r="H65" i="42"/>
  <c r="K65" i="42" s="1"/>
  <c r="H63" i="42"/>
  <c r="K63" i="42" s="1"/>
  <c r="H62" i="42"/>
  <c r="K62" i="42" s="1"/>
  <c r="H61" i="42"/>
  <c r="K61" i="42" s="1"/>
  <c r="H60" i="42"/>
  <c r="K60" i="42" s="1"/>
  <c r="H57" i="42"/>
  <c r="K57" i="42" s="1"/>
  <c r="K56" i="42" s="1"/>
  <c r="H55" i="42"/>
  <c r="K55" i="42" s="1"/>
  <c r="H54" i="42"/>
  <c r="K54" i="42" s="1"/>
  <c r="H53" i="42"/>
  <c r="K53" i="42" s="1"/>
  <c r="H52" i="42"/>
  <c r="K52" i="42" s="1"/>
  <c r="H49" i="42"/>
  <c r="K49" i="42" s="1"/>
  <c r="H48" i="42"/>
  <c r="K48" i="42" s="1"/>
  <c r="H47" i="42"/>
  <c r="K47" i="42" s="1"/>
  <c r="H46" i="42"/>
  <c r="K46" i="42" s="1"/>
  <c r="H45" i="42"/>
  <c r="K45" i="42" s="1"/>
  <c r="H44" i="42"/>
  <c r="K44" i="42" s="1"/>
  <c r="H43" i="42"/>
  <c r="K43" i="42" s="1"/>
  <c r="H40" i="42"/>
  <c r="K40" i="42" s="1"/>
  <c r="J31" i="42"/>
  <c r="E31" i="42"/>
  <c r="H38" i="42"/>
  <c r="K38" i="42" s="1"/>
  <c r="D31" i="42"/>
  <c r="H37" i="42"/>
  <c r="K37" i="42" s="1"/>
  <c r="H104" i="40"/>
  <c r="B81" i="40"/>
  <c r="D179" i="40"/>
  <c r="G187" i="40"/>
  <c r="G163" i="40"/>
  <c r="G173" i="40"/>
  <c r="F101" i="42"/>
  <c r="K177" i="42"/>
  <c r="K176" i="42" s="1"/>
  <c r="J166" i="42"/>
  <c r="C208" i="42"/>
  <c r="C74" i="42"/>
  <c r="E166" i="42"/>
  <c r="F162" i="42"/>
  <c r="J151" i="42"/>
  <c r="C166" i="42"/>
  <c r="L80" i="42"/>
  <c r="H163" i="42"/>
  <c r="K163" i="42" s="1"/>
  <c r="C185" i="42"/>
  <c r="D166" i="42"/>
  <c r="D185" i="42"/>
  <c r="E103" i="42"/>
  <c r="C31" i="42"/>
  <c r="J185" i="42"/>
  <c r="C103" i="42"/>
  <c r="L31" i="42"/>
  <c r="F32" i="42"/>
  <c r="D151" i="42"/>
  <c r="F12" i="42"/>
  <c r="F117" i="42"/>
  <c r="F113" i="42"/>
  <c r="G41" i="42"/>
  <c r="F64" i="42"/>
  <c r="E185" i="42"/>
  <c r="F50" i="42"/>
  <c r="F172" i="42"/>
  <c r="D103" i="42"/>
  <c r="J103" i="42"/>
  <c r="C151" i="42"/>
  <c r="L151" i="42"/>
  <c r="F167" i="42"/>
  <c r="E151" i="42"/>
  <c r="H114" i="42"/>
  <c r="K114" i="42" s="1"/>
  <c r="L103" i="42"/>
  <c r="F56" i="42"/>
  <c r="F125" i="42"/>
  <c r="F186" i="42"/>
  <c r="G185" i="42"/>
  <c r="F158" i="42"/>
  <c r="F131" i="42"/>
  <c r="J80" i="42"/>
  <c r="F42" i="42"/>
  <c r="G103" i="42"/>
  <c r="L41" i="42"/>
  <c r="J41" i="42"/>
  <c r="F88" i="42"/>
  <c r="C80" i="42"/>
  <c r="F36" i="42"/>
  <c r="L166" i="42"/>
  <c r="G151" i="42"/>
  <c r="F84" i="42"/>
  <c r="F69" i="42"/>
  <c r="E150" i="41"/>
  <c r="H74" i="41"/>
  <c r="H73" i="41" s="1"/>
  <c r="H120" i="41"/>
  <c r="L27" i="41"/>
  <c r="J150" i="41"/>
  <c r="J184" i="41"/>
  <c r="I102" i="41"/>
  <c r="D102" i="41"/>
  <c r="D40" i="41"/>
  <c r="K79" i="41"/>
  <c r="K30" i="41"/>
  <c r="E79" i="41"/>
  <c r="L101" i="41"/>
  <c r="L100" i="41" s="1"/>
  <c r="L176" i="41"/>
  <c r="L175" i="41" s="1"/>
  <c r="D184" i="41"/>
  <c r="E30" i="41"/>
  <c r="D168" i="40"/>
  <c r="D187" i="40"/>
  <c r="G194" i="40"/>
  <c r="D203" i="40"/>
  <c r="E32" i="40"/>
  <c r="D37" i="40"/>
  <c r="G43" i="40"/>
  <c r="D51" i="40"/>
  <c r="D70" i="40"/>
  <c r="G76" i="40"/>
  <c r="G75" i="40" s="1"/>
  <c r="G85" i="40"/>
  <c r="D89" i="40"/>
  <c r="G97" i="40"/>
  <c r="G114" i="40"/>
  <c r="D118" i="40"/>
  <c r="E104" i="40"/>
  <c r="G122" i="40"/>
  <c r="D126" i="40"/>
  <c r="C32" i="40"/>
  <c r="H81" i="40"/>
  <c r="C81" i="40"/>
  <c r="C104" i="40"/>
  <c r="E152" i="40"/>
  <c r="K184" i="41"/>
  <c r="K102" i="41"/>
  <c r="J102" i="41"/>
  <c r="I79" i="41"/>
  <c r="J79" i="41"/>
  <c r="J40" i="41"/>
  <c r="I30" i="41"/>
  <c r="B184" i="41"/>
  <c r="C184" i="41"/>
  <c r="D165" i="41"/>
  <c r="F165" i="41"/>
  <c r="G165" i="41"/>
  <c r="C165" i="41"/>
  <c r="B165" i="41"/>
  <c r="H151" i="41"/>
  <c r="B102" i="41"/>
  <c r="H124" i="41"/>
  <c r="L123" i="41"/>
  <c r="L120" i="41" s="1"/>
  <c r="L112" i="41"/>
  <c r="F102" i="41"/>
  <c r="H91" i="41"/>
  <c r="F79" i="41"/>
  <c r="L91" i="41"/>
  <c r="H87" i="41"/>
  <c r="L83" i="41"/>
  <c r="L80" i="41"/>
  <c r="L74" i="41"/>
  <c r="L73" i="41" s="1"/>
  <c r="H63" i="41"/>
  <c r="H58" i="41"/>
  <c r="L55" i="41"/>
  <c r="G40" i="41"/>
  <c r="B30" i="41"/>
  <c r="H17" i="41"/>
  <c r="H11" i="41"/>
  <c r="L11" i="41"/>
  <c r="G203" i="40"/>
  <c r="H186" i="40"/>
  <c r="E186" i="40"/>
  <c r="F186" i="40"/>
  <c r="C186" i="40"/>
  <c r="D194" i="40"/>
  <c r="G179" i="40"/>
  <c r="H167" i="40"/>
  <c r="G168" i="40"/>
  <c r="D173" i="40"/>
  <c r="H152" i="40"/>
  <c r="F152" i="40"/>
  <c r="G159" i="40"/>
  <c r="G153" i="40"/>
  <c r="C152" i="40"/>
  <c r="D159" i="40"/>
  <c r="B152" i="40"/>
  <c r="D153" i="40"/>
  <c r="G141" i="40"/>
  <c r="G140" i="40" s="1"/>
  <c r="D141" i="40"/>
  <c r="D140" i="40" s="1"/>
  <c r="G68" i="43"/>
  <c r="G35" i="43"/>
  <c r="G103" i="43"/>
  <c r="D79" i="43"/>
  <c r="G63" i="43"/>
  <c r="F150" i="43"/>
  <c r="B102" i="43"/>
  <c r="F165" i="43"/>
  <c r="G17" i="43"/>
  <c r="E184" i="43"/>
  <c r="D102" i="43"/>
  <c r="G116" i="43"/>
  <c r="K86" i="42"/>
  <c r="F21" i="42"/>
  <c r="F92" i="42"/>
  <c r="H39" i="42"/>
  <c r="K39" i="42" s="1"/>
  <c r="H133" i="42"/>
  <c r="K133" i="42" s="1"/>
  <c r="H87" i="42"/>
  <c r="K87" i="42" s="1"/>
  <c r="H71" i="42"/>
  <c r="H51" i="42"/>
  <c r="K82" i="42"/>
  <c r="F28" i="42"/>
  <c r="F18" i="42"/>
  <c r="E80" i="42"/>
  <c r="G80" i="42"/>
  <c r="L185" i="42"/>
  <c r="F121" i="42"/>
  <c r="F96" i="42"/>
  <c r="F140" i="42"/>
  <c r="F202" i="42"/>
  <c r="F75" i="42"/>
  <c r="D80" i="42"/>
  <c r="L171" i="41"/>
  <c r="L124" i="41"/>
  <c r="H20" i="41"/>
  <c r="L161" i="41"/>
  <c r="G102" i="41"/>
  <c r="L67" i="41"/>
  <c r="L63" i="41" s="1"/>
  <c r="L60" i="41"/>
  <c r="L58" i="41" s="1"/>
  <c r="L31" i="41"/>
  <c r="L20" i="41"/>
  <c r="L19" i="41"/>
  <c r="H130" i="41"/>
  <c r="L192" i="41"/>
  <c r="E165" i="41"/>
  <c r="C150" i="41"/>
  <c r="E40" i="41"/>
  <c r="L49" i="41"/>
  <c r="L209" i="41"/>
  <c r="L208" i="41" s="1"/>
  <c r="L207" i="41" s="1"/>
  <c r="L41" i="41"/>
  <c r="H157" i="41"/>
  <c r="H35" i="41"/>
  <c r="I184" i="41"/>
  <c r="I165" i="41"/>
  <c r="L166" i="41"/>
  <c r="L157" i="41"/>
  <c r="B150" i="41"/>
  <c r="K40" i="41"/>
  <c r="L35" i="41"/>
  <c r="H49" i="41"/>
  <c r="L87" i="41"/>
  <c r="K165" i="41"/>
  <c r="C102" i="41"/>
  <c r="H95" i="41"/>
  <c r="B79" i="41"/>
  <c r="G79" i="41"/>
  <c r="D79" i="41"/>
  <c r="I40" i="41"/>
  <c r="H201" i="41"/>
  <c r="H83" i="41"/>
  <c r="H185" i="41"/>
  <c r="I150" i="41"/>
  <c r="L130" i="41"/>
  <c r="L68" i="41"/>
  <c r="H171" i="41"/>
  <c r="H192" i="41"/>
  <c r="H41" i="41"/>
  <c r="H68" i="41"/>
  <c r="F184" i="41"/>
  <c r="L139" i="41"/>
  <c r="L138" i="41" s="1"/>
  <c r="H116" i="41"/>
  <c r="E102" i="41"/>
  <c r="L103" i="41"/>
  <c r="F40" i="41"/>
  <c r="J165" i="41"/>
  <c r="G19" i="40"/>
  <c r="D82" i="40"/>
  <c r="B186" i="40"/>
  <c r="H32" i="40"/>
  <c r="C167" i="40"/>
  <c r="D163" i="40"/>
  <c r="D33" i="40"/>
  <c r="D85" i="40"/>
  <c r="G132" i="40"/>
  <c r="F104" i="40"/>
  <c r="B104" i="40"/>
  <c r="D105" i="40"/>
  <c r="E81" i="40"/>
  <c r="G89" i="40"/>
  <c r="F81" i="40"/>
  <c r="G82" i="40"/>
  <c r="D76" i="40"/>
  <c r="D75" i="40" s="1"/>
  <c r="G65" i="40"/>
  <c r="E42" i="40"/>
  <c r="H42" i="40"/>
  <c r="F42" i="40"/>
  <c r="D60" i="40"/>
  <c r="B42" i="40"/>
  <c r="C42" i="40"/>
  <c r="F32" i="40"/>
  <c r="G33" i="40"/>
  <c r="B32" i="40"/>
  <c r="G29" i="40"/>
  <c r="G22" i="40"/>
  <c r="D29" i="40"/>
  <c r="D22" i="40"/>
  <c r="D13" i="40"/>
  <c r="D184" i="39"/>
  <c r="B184" i="39"/>
  <c r="E184" i="39"/>
  <c r="L177" i="41"/>
  <c r="L201" i="41"/>
  <c r="G166" i="42"/>
  <c r="F193" i="42"/>
  <c r="L189" i="41"/>
  <c r="L185" i="41" s="1"/>
  <c r="L153" i="41"/>
  <c r="L151" i="41" s="1"/>
  <c r="L119" i="41"/>
  <c r="L116" i="41" s="1"/>
  <c r="H139" i="41"/>
  <c r="H138" i="41" s="1"/>
  <c r="H161" i="41"/>
  <c r="H31" i="41"/>
  <c r="L96" i="41"/>
  <c r="L95" i="41" s="1"/>
  <c r="G30" i="41"/>
  <c r="H210" i="42"/>
  <c r="F209" i="42"/>
  <c r="H166" i="41"/>
  <c r="F104" i="42"/>
  <c r="H179" i="42"/>
  <c r="F178" i="42"/>
  <c r="H103" i="41"/>
  <c r="F152" i="42"/>
  <c r="H55" i="41"/>
  <c r="H177" i="41"/>
  <c r="F59" i="42"/>
  <c r="F150" i="41"/>
  <c r="C79" i="41"/>
  <c r="D79" i="39"/>
  <c r="F40" i="39"/>
  <c r="D40" i="39"/>
  <c r="E40" i="39"/>
  <c r="B40" i="39"/>
  <c r="F30" i="39"/>
  <c r="D30" i="39"/>
  <c r="B30" i="39"/>
  <c r="F79" i="39"/>
  <c r="D102" i="39"/>
  <c r="B79" i="39"/>
  <c r="B150" i="39"/>
  <c r="B102" i="39"/>
  <c r="F102" i="39"/>
  <c r="E79" i="39"/>
  <c r="E30" i="39"/>
  <c r="E102" i="39"/>
  <c r="F184" i="39"/>
  <c r="E165" i="39"/>
  <c r="B165" i="39"/>
  <c r="D150" i="39"/>
  <c r="F150" i="39"/>
  <c r="D165" i="39"/>
  <c r="F165" i="39"/>
  <c r="E150" i="39"/>
  <c r="L184" i="41" l="1"/>
  <c r="L17" i="41"/>
  <c r="G10" i="43"/>
  <c r="F11" i="42"/>
  <c r="L10" i="41"/>
  <c r="H10" i="41"/>
  <c r="D12" i="40"/>
  <c r="G12" i="40"/>
  <c r="G150" i="43"/>
  <c r="K18" i="42"/>
  <c r="H18" i="42"/>
  <c r="G184" i="43"/>
  <c r="H32" i="42"/>
  <c r="K32" i="42"/>
  <c r="K21" i="42"/>
  <c r="H21" i="42"/>
  <c r="K28" i="42"/>
  <c r="H28" i="42"/>
  <c r="K162" i="42"/>
  <c r="G32" i="40"/>
  <c r="D167" i="40"/>
  <c r="G186" i="40"/>
  <c r="D42" i="40"/>
  <c r="D32" i="40"/>
  <c r="H202" i="42"/>
  <c r="K167" i="42"/>
  <c r="K12" i="42"/>
  <c r="G165" i="43"/>
  <c r="G102" i="43"/>
  <c r="G79" i="43"/>
  <c r="G30" i="43"/>
  <c r="G73" i="43"/>
  <c r="G207" i="43"/>
  <c r="G138" i="43"/>
  <c r="K186" i="42"/>
  <c r="H186" i="42"/>
  <c r="H193" i="42"/>
  <c r="K193" i="42"/>
  <c r="K202" i="42"/>
  <c r="K172" i="42"/>
  <c r="H172" i="42"/>
  <c r="H167" i="42"/>
  <c r="F208" i="42"/>
  <c r="H12" i="42"/>
  <c r="K152" i="42"/>
  <c r="H152" i="42"/>
  <c r="K140" i="42"/>
  <c r="K139" i="42" s="1"/>
  <c r="H140" i="42"/>
  <c r="H139" i="42" s="1"/>
  <c r="F139" i="42"/>
  <c r="K131" i="42"/>
  <c r="K125" i="42"/>
  <c r="H125" i="42"/>
  <c r="H121" i="42"/>
  <c r="K121" i="42"/>
  <c r="K117" i="42"/>
  <c r="H117" i="42"/>
  <c r="K104" i="42"/>
  <c r="H104" i="42"/>
  <c r="H101" i="42"/>
  <c r="K96" i="42"/>
  <c r="H96" i="42"/>
  <c r="H92" i="42"/>
  <c r="K93" i="42"/>
  <c r="K92" i="42" s="1"/>
  <c r="K88" i="42"/>
  <c r="H88" i="42"/>
  <c r="H81" i="42"/>
  <c r="K81" i="42"/>
  <c r="H75" i="42"/>
  <c r="H74" i="42" s="1"/>
  <c r="K75" i="42"/>
  <c r="K74" i="42" s="1"/>
  <c r="F74" i="42"/>
  <c r="H64" i="42"/>
  <c r="K64" i="42"/>
  <c r="K59" i="42"/>
  <c r="H59" i="42"/>
  <c r="H56" i="42"/>
  <c r="K42" i="42"/>
  <c r="H42" i="42"/>
  <c r="K36" i="42"/>
  <c r="G42" i="40"/>
  <c r="G104" i="40"/>
  <c r="D81" i="40"/>
  <c r="F166" i="42"/>
  <c r="F31" i="42"/>
  <c r="F80" i="42"/>
  <c r="H162" i="42"/>
  <c r="F103" i="42"/>
  <c r="F151" i="42"/>
  <c r="F41" i="42"/>
  <c r="K113" i="42"/>
  <c r="H131" i="42"/>
  <c r="H113" i="42"/>
  <c r="F185" i="42"/>
  <c r="D104" i="40"/>
  <c r="D186" i="40"/>
  <c r="L165" i="41"/>
  <c r="H150" i="41"/>
  <c r="H102" i="41"/>
  <c r="L102" i="41"/>
  <c r="L79" i="41"/>
  <c r="H30" i="41"/>
  <c r="L30" i="41"/>
  <c r="G167" i="40"/>
  <c r="G152" i="40"/>
  <c r="D152" i="40"/>
  <c r="G40" i="43"/>
  <c r="H158" i="42"/>
  <c r="K158" i="42"/>
  <c r="K51" i="42"/>
  <c r="K50" i="42" s="1"/>
  <c r="H50" i="42"/>
  <c r="H36" i="42"/>
  <c r="H84" i="42"/>
  <c r="K71" i="42"/>
  <c r="K69" i="42" s="1"/>
  <c r="H69" i="42"/>
  <c r="K84" i="42"/>
  <c r="L40" i="41"/>
  <c r="H184" i="41"/>
  <c r="H79" i="41"/>
  <c r="L150" i="41"/>
  <c r="H40" i="41"/>
  <c r="G81" i="40"/>
  <c r="K210" i="42"/>
  <c r="K209" i="42" s="1"/>
  <c r="K208" i="42" s="1"/>
  <c r="H209" i="42"/>
  <c r="H208" i="42" s="1"/>
  <c r="H178" i="42"/>
  <c r="K179" i="42"/>
  <c r="K178" i="42" s="1"/>
  <c r="H165" i="41"/>
  <c r="K11" i="42" l="1"/>
  <c r="H11" i="42"/>
  <c r="K31" i="42"/>
  <c r="H31" i="42"/>
  <c r="H185" i="42"/>
  <c r="K185" i="42"/>
  <c r="K166" i="42"/>
  <c r="H166" i="42"/>
  <c r="K151" i="42"/>
  <c r="H151" i="42"/>
  <c r="K103" i="42"/>
  <c r="K80" i="42"/>
  <c r="H80" i="42"/>
  <c r="K41" i="42"/>
  <c r="H41" i="42"/>
  <c r="H103" i="42"/>
</calcChain>
</file>

<file path=xl/sharedStrings.xml><?xml version="1.0" encoding="utf-8"?>
<sst xmlns="http://schemas.openxmlformats.org/spreadsheetml/2006/main" count="1885" uniqueCount="843">
  <si>
    <t>(€000's)</t>
  </si>
  <si>
    <t>L</t>
  </si>
  <si>
    <t>Event catering activities</t>
  </si>
  <si>
    <t>H</t>
  </si>
  <si>
    <t>J</t>
  </si>
  <si>
    <t>M</t>
  </si>
  <si>
    <t>N</t>
  </si>
  <si>
    <t>P</t>
  </si>
  <si>
    <t>Q</t>
  </si>
  <si>
    <t>R</t>
  </si>
  <si>
    <t>S</t>
  </si>
  <si>
    <t>T</t>
  </si>
  <si>
    <t>SERVICES AND TRANSPORT SURVEY</t>
  </si>
  <si>
    <t>ΕΡΕΥΝΑ ΥΠΗΡΕΣΙΩΝ ΚΑΙ ΜΕΤΑΦΟΡΩΝ</t>
  </si>
  <si>
    <t>ΜΕΘΟΔΟΛΟΓΙΚΟ ΣΗΜΕΙΩΜΑ</t>
  </si>
  <si>
    <t>METHODOLOGICAL NOTE</t>
  </si>
  <si>
    <t>Κάλυψη</t>
  </si>
  <si>
    <t xml:space="preserve">Η στατιστική μονάδα που καλύφθηκε ήταν η επιχείρηση. </t>
  </si>
  <si>
    <t>Σύμβολα που χρησιμοποιούνται</t>
  </si>
  <si>
    <t>Ορισμοί που χρησιμοποιούνται</t>
  </si>
  <si>
    <t xml:space="preserve">0 = Μηδέν ή λιγότερο από το μισό της μονάδας μέτρησης </t>
  </si>
  <si>
    <t>000's = Χιλιάδες</t>
  </si>
  <si>
    <t>€ = Ευρώ</t>
  </si>
  <si>
    <t>Περ. = Περιλαμβανομένου</t>
  </si>
  <si>
    <t>Coverage</t>
  </si>
  <si>
    <t>The statistical unit enumerated was the enterprise.</t>
  </si>
  <si>
    <t>Definitions of terms used</t>
  </si>
  <si>
    <t>Πηγές των στοιχείων</t>
  </si>
  <si>
    <t>Το δείγμα</t>
  </si>
  <si>
    <t>Περίοδος αναφοράς</t>
  </si>
  <si>
    <t>Στατιστική μονάδα έρευνας</t>
  </si>
  <si>
    <t>Εμπιστευτικότητα των στοιχείων</t>
  </si>
  <si>
    <t>Reference period</t>
  </si>
  <si>
    <t>The sample</t>
  </si>
  <si>
    <t>Sources οf data</t>
  </si>
  <si>
    <t>The statistical unit enumerated</t>
  </si>
  <si>
    <t>Confidentiality of data collected</t>
  </si>
  <si>
    <t xml:space="preserve">000's = Thousand </t>
  </si>
  <si>
    <t>€ = Euro</t>
  </si>
  <si>
    <t>NACE Rev. 2 = Statistical Classification of Economic Activities of the EU</t>
  </si>
  <si>
    <t>Incl. = Including</t>
  </si>
  <si>
    <t xml:space="preserve">NACE Αναθ. 2 = Στατιστική Ταξινόμηση Οικονομικών Δραστηριοτήτων της ΕΕ </t>
  </si>
  <si>
    <t>ΣΤΑΤΙΣΤΙΚΗ ΤΑΞΙΝΟΜΗΣΗ ΟΙΚΟΝΟΜΙΚΩΝ ΔΡΑΣΤΗΡΙΟΤΗΤΩΝ NACE ΑΝΑΘ. 2</t>
  </si>
  <si>
    <t>STATISTICAL CLASSIFICATION OF ECONOMIC ACTIVITIES NACE REV. 2</t>
  </si>
  <si>
    <t>Περιγραφή</t>
  </si>
  <si>
    <t>Description</t>
  </si>
  <si>
    <t>49</t>
  </si>
  <si>
    <t>4931</t>
  </si>
  <si>
    <t>4932</t>
  </si>
  <si>
    <t>4939</t>
  </si>
  <si>
    <t>4941</t>
  </si>
  <si>
    <t>4942</t>
  </si>
  <si>
    <t>50</t>
  </si>
  <si>
    <t>5010</t>
  </si>
  <si>
    <t>5020</t>
  </si>
  <si>
    <t>51</t>
  </si>
  <si>
    <t>5110</t>
  </si>
  <si>
    <t>52</t>
  </si>
  <si>
    <t>5210</t>
  </si>
  <si>
    <t>Αποθήκευση</t>
  </si>
  <si>
    <t>5221</t>
  </si>
  <si>
    <t>5222</t>
  </si>
  <si>
    <t>5223</t>
  </si>
  <si>
    <t>5224</t>
  </si>
  <si>
    <t>5229</t>
  </si>
  <si>
    <t>53</t>
  </si>
  <si>
    <t>5310</t>
  </si>
  <si>
    <t>5320</t>
  </si>
  <si>
    <t>58</t>
  </si>
  <si>
    <t>5811</t>
  </si>
  <si>
    <t>5812</t>
  </si>
  <si>
    <t>5813</t>
  </si>
  <si>
    <t>5814</t>
  </si>
  <si>
    <t>5819</t>
  </si>
  <si>
    <t>5821</t>
  </si>
  <si>
    <t>5829</t>
  </si>
  <si>
    <t>59</t>
  </si>
  <si>
    <t>5911</t>
  </si>
  <si>
    <t>5912</t>
  </si>
  <si>
    <t>5913</t>
  </si>
  <si>
    <t>5914</t>
  </si>
  <si>
    <t>5920</t>
  </si>
  <si>
    <t>60</t>
  </si>
  <si>
    <t>6010</t>
  </si>
  <si>
    <t>6020</t>
  </si>
  <si>
    <t>Τηλεοπτικός προγραμματισμός και τηλεοπτικές εκπομπές</t>
  </si>
  <si>
    <t>61</t>
  </si>
  <si>
    <t>Τηλεπικοινωνίες</t>
  </si>
  <si>
    <t>6110</t>
  </si>
  <si>
    <t>6120</t>
  </si>
  <si>
    <t>Ασύρματες τηλεπικοινωνιακές δραστηριότητες</t>
  </si>
  <si>
    <t>6130</t>
  </si>
  <si>
    <t>Δορυφορικές τηλεπικοινωνιακές δραστηριότητες</t>
  </si>
  <si>
    <t>6190</t>
  </si>
  <si>
    <t>62</t>
  </si>
  <si>
    <t>6201</t>
  </si>
  <si>
    <t>6202</t>
  </si>
  <si>
    <t>6203</t>
  </si>
  <si>
    <t>6209</t>
  </si>
  <si>
    <t>63</t>
  </si>
  <si>
    <t>6311</t>
  </si>
  <si>
    <t>6312</t>
  </si>
  <si>
    <t>6391</t>
  </si>
  <si>
    <t>6399</t>
  </si>
  <si>
    <t>68</t>
  </si>
  <si>
    <t>Διαχείριση  ακίνητης  περιουσίας</t>
  </si>
  <si>
    <t>6810</t>
  </si>
  <si>
    <t>6820</t>
  </si>
  <si>
    <t>6831</t>
  </si>
  <si>
    <t>6832</t>
  </si>
  <si>
    <t>69</t>
  </si>
  <si>
    <t>6910</t>
  </si>
  <si>
    <t>6920</t>
  </si>
  <si>
    <t>70</t>
  </si>
  <si>
    <t>7010</t>
  </si>
  <si>
    <t>7021</t>
  </si>
  <si>
    <t>7022</t>
  </si>
  <si>
    <t>71</t>
  </si>
  <si>
    <t>7111</t>
  </si>
  <si>
    <t>7112</t>
  </si>
  <si>
    <t>7120</t>
  </si>
  <si>
    <t>73</t>
  </si>
  <si>
    <t>7311</t>
  </si>
  <si>
    <t>7312</t>
  </si>
  <si>
    <t>7320</t>
  </si>
  <si>
    <t>74</t>
  </si>
  <si>
    <t>7410</t>
  </si>
  <si>
    <t>7420</t>
  </si>
  <si>
    <t>7430</t>
  </si>
  <si>
    <t>7490</t>
  </si>
  <si>
    <t>75</t>
  </si>
  <si>
    <t>7500</t>
  </si>
  <si>
    <t>77</t>
  </si>
  <si>
    <t>7711</t>
  </si>
  <si>
    <t>7712</t>
  </si>
  <si>
    <t>7721</t>
  </si>
  <si>
    <t>7722</t>
  </si>
  <si>
    <t>7729</t>
  </si>
  <si>
    <t>7731</t>
  </si>
  <si>
    <t>7732</t>
  </si>
  <si>
    <t>7733</t>
  </si>
  <si>
    <t>7734</t>
  </si>
  <si>
    <t>7735</t>
  </si>
  <si>
    <t>7739</t>
  </si>
  <si>
    <t>7740</t>
  </si>
  <si>
    <t>78</t>
  </si>
  <si>
    <t>7810</t>
  </si>
  <si>
    <t>7820</t>
  </si>
  <si>
    <t>7830</t>
  </si>
  <si>
    <t>79</t>
  </si>
  <si>
    <t>7911</t>
  </si>
  <si>
    <t>7912</t>
  </si>
  <si>
    <t>7990</t>
  </si>
  <si>
    <t>80</t>
  </si>
  <si>
    <t>8010</t>
  </si>
  <si>
    <t>8020</t>
  </si>
  <si>
    <t>8030</t>
  </si>
  <si>
    <t>81</t>
  </si>
  <si>
    <t>8110</t>
  </si>
  <si>
    <t>8121</t>
  </si>
  <si>
    <t>8122</t>
  </si>
  <si>
    <t>8129</t>
  </si>
  <si>
    <t>8130</t>
  </si>
  <si>
    <t>82</t>
  </si>
  <si>
    <t>8211</t>
  </si>
  <si>
    <t>8219</t>
  </si>
  <si>
    <t>8220</t>
  </si>
  <si>
    <t>8230</t>
  </si>
  <si>
    <t>8291</t>
  </si>
  <si>
    <t>8292</t>
  </si>
  <si>
    <t>8299</t>
  </si>
  <si>
    <t>ΕΚΠΑΙΔΕΥΣΗ</t>
  </si>
  <si>
    <t>85</t>
  </si>
  <si>
    <t>Εκπαίδευση</t>
  </si>
  <si>
    <t>8510</t>
  </si>
  <si>
    <t>8520</t>
  </si>
  <si>
    <t>8531</t>
  </si>
  <si>
    <t>8532</t>
  </si>
  <si>
    <t>8541</t>
  </si>
  <si>
    <t>Μεταδευτεροβάθμια μη τριτοβάθμια εκπαίδευση</t>
  </si>
  <si>
    <t>8542</t>
  </si>
  <si>
    <t>8551</t>
  </si>
  <si>
    <t>8552</t>
  </si>
  <si>
    <t>8553</t>
  </si>
  <si>
    <t>8559</t>
  </si>
  <si>
    <t>8560</t>
  </si>
  <si>
    <t>86</t>
  </si>
  <si>
    <t>8610</t>
  </si>
  <si>
    <t>8621</t>
  </si>
  <si>
    <t>8622</t>
  </si>
  <si>
    <t>8623</t>
  </si>
  <si>
    <t>8690</t>
  </si>
  <si>
    <t>87</t>
  </si>
  <si>
    <t>8710</t>
  </si>
  <si>
    <t>8720</t>
  </si>
  <si>
    <t>8730</t>
  </si>
  <si>
    <t>8790</t>
  </si>
  <si>
    <t>88</t>
  </si>
  <si>
    <t>8810</t>
  </si>
  <si>
    <t>8891</t>
  </si>
  <si>
    <t>8899</t>
  </si>
  <si>
    <t>90</t>
  </si>
  <si>
    <t>9001</t>
  </si>
  <si>
    <t>9002</t>
  </si>
  <si>
    <t>9003</t>
  </si>
  <si>
    <t>9004</t>
  </si>
  <si>
    <t>91</t>
  </si>
  <si>
    <t>9101</t>
  </si>
  <si>
    <t>9102</t>
  </si>
  <si>
    <t>9103</t>
  </si>
  <si>
    <t>9104</t>
  </si>
  <si>
    <t>92</t>
  </si>
  <si>
    <t>9200</t>
  </si>
  <si>
    <t>93</t>
  </si>
  <si>
    <t>9311</t>
  </si>
  <si>
    <t>9312</t>
  </si>
  <si>
    <t>9313</t>
  </si>
  <si>
    <t>9319</t>
  </si>
  <si>
    <t>9321</t>
  </si>
  <si>
    <t>9329</t>
  </si>
  <si>
    <t>94</t>
  </si>
  <si>
    <t>9411</t>
  </si>
  <si>
    <t>9412</t>
  </si>
  <si>
    <t>9420</t>
  </si>
  <si>
    <t>9491</t>
  </si>
  <si>
    <t>9492</t>
  </si>
  <si>
    <t>9499</t>
  </si>
  <si>
    <t>95</t>
  </si>
  <si>
    <t>9511</t>
  </si>
  <si>
    <t>9512</t>
  </si>
  <si>
    <t>Επισκευή  εξοπλισμού  επικοινωνίας</t>
  </si>
  <si>
    <t>9521</t>
  </si>
  <si>
    <t>9522</t>
  </si>
  <si>
    <t>9523</t>
  </si>
  <si>
    <t>9524</t>
  </si>
  <si>
    <t>9525</t>
  </si>
  <si>
    <t>9529</t>
  </si>
  <si>
    <t>96</t>
  </si>
  <si>
    <t>9601</t>
  </si>
  <si>
    <t>9602</t>
  </si>
  <si>
    <t>9603</t>
  </si>
  <si>
    <t>9604</t>
  </si>
  <si>
    <t>9609</t>
  </si>
  <si>
    <t>97</t>
  </si>
  <si>
    <t>9700</t>
  </si>
  <si>
    <t>I</t>
  </si>
  <si>
    <t>55</t>
  </si>
  <si>
    <t>Καταλύματα</t>
  </si>
  <si>
    <t>5510</t>
  </si>
  <si>
    <t>5520</t>
  </si>
  <si>
    <t>5530</t>
  </si>
  <si>
    <t>5590</t>
  </si>
  <si>
    <t>56</t>
  </si>
  <si>
    <t>5610</t>
  </si>
  <si>
    <t>5621</t>
  </si>
  <si>
    <t>5629</t>
  </si>
  <si>
    <t>5630</t>
  </si>
  <si>
    <t>TRANSPORTATION AND STORAGE</t>
  </si>
  <si>
    <t>Land transport and transport via pipelines</t>
  </si>
  <si>
    <t>Taxi operation</t>
  </si>
  <si>
    <t>Other passenger land transport  n.e.c.</t>
  </si>
  <si>
    <t>Freight transport by road</t>
  </si>
  <si>
    <t>Removal services</t>
  </si>
  <si>
    <t>Water transport</t>
  </si>
  <si>
    <t>Sea and coastal passenger water transport</t>
  </si>
  <si>
    <t>Sea and coastal freight water transport</t>
  </si>
  <si>
    <t>Air transport</t>
  </si>
  <si>
    <t>Passenger air transport</t>
  </si>
  <si>
    <t>Warehousing and support activities for transportation</t>
  </si>
  <si>
    <t>Warehousing and storage</t>
  </si>
  <si>
    <t>Service activities incidental to land transportation</t>
  </si>
  <si>
    <t>Service activities incidental to water transportation</t>
  </si>
  <si>
    <t>Service activities incidental to air transportation</t>
  </si>
  <si>
    <t>Cargo handling</t>
  </si>
  <si>
    <t>Other transportation support activities</t>
  </si>
  <si>
    <t>Postal and courier activities</t>
  </si>
  <si>
    <t>Postal activities under universal service obligation</t>
  </si>
  <si>
    <t>Other postal and courier activities</t>
  </si>
  <si>
    <t>ACCOMMODATION AND FOOD SERVICE ACTIVITIES</t>
  </si>
  <si>
    <t>Accommodation</t>
  </si>
  <si>
    <t>Hotels and similar accommodation</t>
  </si>
  <si>
    <t>Holiday and other short-stay accommodation</t>
  </si>
  <si>
    <t>Camping grounds, recreational vehicle parks  and  trailer parks</t>
  </si>
  <si>
    <t>Other accommodation</t>
  </si>
  <si>
    <t>Food and beverage service activities</t>
  </si>
  <si>
    <t>Restaurants and mobile food service activities</t>
  </si>
  <si>
    <t>Other food service activities</t>
  </si>
  <si>
    <t>Beverage serving activities</t>
  </si>
  <si>
    <t>INFORMATION AND COMMUNICATION</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</si>
  <si>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</si>
  <si>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</si>
  <si>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</si>
  <si>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</si>
  <si>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</si>
  <si>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</si>
  <si>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</si>
  <si>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</si>
  <si>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sound recording and music publishing activities</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</si>
  <si>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</si>
  <si>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</si>
  <si>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</si>
  <si>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</si>
  <si>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</si>
  <si>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</si>
  <si>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Telecommunications</t>
  </si>
  <si>
    <t>Wired telecommunications activities</t>
  </si>
  <si>
    <t>Wireless telecommunications activities</t>
  </si>
  <si>
    <t>Satellite telecommunications activities</t>
  </si>
  <si>
    <t>Other telecommunications activities</t>
  </si>
  <si>
    <t>Computer programming, consultancy and related activities</t>
  </si>
  <si>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</si>
  <si>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</si>
  <si>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</si>
  <si>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</si>
  <si>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</si>
  <si>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</si>
  <si>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</si>
  <si>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</si>
  <si>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</si>
  <si>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t>REAL ESTATE ACTIVITIES</t>
  </si>
  <si>
    <t>Real estate activities</t>
  </si>
  <si>
    <t>Buying and selling of own real estate</t>
  </si>
  <si>
    <t>Renting and operating of own or leased real estate</t>
  </si>
  <si>
    <t>Real estate agencies</t>
  </si>
  <si>
    <t>Management of real estate on a fee or contract basis</t>
  </si>
  <si>
    <t>PROFESSIONAL, SCIENTIFIC AND TECHNICAL ACTIVITIES</t>
  </si>
  <si>
    <t>Legal and accounting activities</t>
  </si>
  <si>
    <t>Legal activities</t>
  </si>
  <si>
    <t>Accounting, bookkeeping and auditing activities; tax consultancy</t>
  </si>
  <si>
    <t>Activities of head offices; management consultancy activities</t>
  </si>
  <si>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</si>
  <si>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</si>
  <si>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</si>
  <si>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</si>
  <si>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</si>
  <si>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</si>
  <si>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Technical testing and analysis</t>
  </si>
  <si>
    <t>Advertising and market research</t>
  </si>
  <si>
    <t>Advertising agencies</t>
  </si>
  <si>
    <t>Media representation</t>
  </si>
  <si>
    <t>Market research and public opinion polling</t>
  </si>
  <si>
    <t>Other professional, scientific and technical activities</t>
  </si>
  <si>
    <t>Specialized design activities</t>
  </si>
  <si>
    <t>Photographic activities</t>
  </si>
  <si>
    <t>Translation and interpretation activities</t>
  </si>
  <si>
    <t>Other professional, scientific and technical activities n.e.c.</t>
  </si>
  <si>
    <t>Veterinary activities</t>
  </si>
  <si>
    <t>ADMINISTRATIVE AND SUPPORT SERVICE ACTIVITIES</t>
  </si>
  <si>
    <t>Rental and leasing activities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</si>
  <si>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</si>
  <si>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</si>
  <si>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</si>
  <si>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</si>
  <si>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</si>
  <si>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</si>
  <si>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</si>
  <si>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</si>
  <si>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</si>
  <si>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</si>
  <si>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Employment activities</t>
  </si>
  <si>
    <t>Activities of employment placement agencies</t>
  </si>
  <si>
    <t>Temporary employment agency activities</t>
  </si>
  <si>
    <t>Travel agency activities</t>
  </si>
  <si>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</si>
  <si>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</si>
  <si>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</si>
  <si>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</si>
  <si>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</si>
  <si>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</si>
  <si>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</si>
  <si>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</si>
  <si>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</si>
  <si>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Office administrative, office support and other business support activities</t>
  </si>
  <si>
    <t>Combined office administrative service activities</t>
  </si>
  <si>
    <t>Photocopying, document preparation and other specialized office support activities</t>
  </si>
  <si>
    <t>Activities of call centres</t>
  </si>
  <si>
    <t>Activities of collection agencies and credit bureaus</t>
  </si>
  <si>
    <t>Packaging activities</t>
  </si>
  <si>
    <t>EDUCATION</t>
  </si>
  <si>
    <t>Education</t>
  </si>
  <si>
    <t>Pre-primary education</t>
  </si>
  <si>
    <t>Primary education</t>
  </si>
  <si>
    <t>General secondary education</t>
  </si>
  <si>
    <t>Technical and vocational secondary education</t>
  </si>
  <si>
    <t>Post-secondary non- tertiary education</t>
  </si>
  <si>
    <t>Sports and recreation education</t>
  </si>
  <si>
    <t>Cultural education</t>
  </si>
  <si>
    <t>Driving school activities</t>
  </si>
  <si>
    <t>Other education n.e.c.</t>
  </si>
  <si>
    <t>HUMAN HEALTH AND SOCIAL WORK ACTIVITIES</t>
  </si>
  <si>
    <t>Human health activities</t>
  </si>
  <si>
    <t>Hospital activities</t>
  </si>
  <si>
    <t>General medical practice activities</t>
  </si>
  <si>
    <t>Dental practice activities</t>
  </si>
  <si>
    <t>Other human health activities</t>
  </si>
  <si>
    <t>Residential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</si>
  <si>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</si>
  <si>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</si>
  <si>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</si>
  <si>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</si>
  <si>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</si>
  <si>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</si>
  <si>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</si>
  <si>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ARTS, ENTERTAINMENT AND RECREATION</t>
  </si>
  <si>
    <t>Creative, arts and entertainment activities</t>
  </si>
  <si>
    <t>Performing arts</t>
  </si>
  <si>
    <t>Support activities to performing arts</t>
  </si>
  <si>
    <t>Artistic creation</t>
  </si>
  <si>
    <t>Operation of arts facilities</t>
  </si>
  <si>
    <t>Libraries, archives, museums and other cultural activities</t>
  </si>
  <si>
    <t>Library and archives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</si>
  <si>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</si>
  <si>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</si>
  <si>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</si>
  <si>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</si>
  <si>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</si>
  <si>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</si>
  <si>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</si>
  <si>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</si>
  <si>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</si>
  <si>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</si>
  <si>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Other amusement and recreation activities</t>
  </si>
  <si>
    <t>OTHER SERVICE ACTIVITIES</t>
  </si>
  <si>
    <t>Activities of membership organisations</t>
  </si>
  <si>
    <t>Activities of business and employers membership organizations</t>
  </si>
  <si>
    <t>Activities of professional membership organizations</t>
  </si>
  <si>
    <t>Activities of trade unions</t>
  </si>
  <si>
    <t>Activities of religious organizations</t>
  </si>
  <si>
    <t>Activities of political organizations</t>
  </si>
  <si>
    <t>Activities of other membership organizations n.e.c.</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</si>
  <si>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</si>
  <si>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</si>
  <si>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</si>
  <si>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</si>
  <si>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</si>
  <si>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</si>
  <si>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</si>
  <si>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</si>
  <si>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</si>
  <si>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</si>
  <si>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</si>
  <si>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</si>
  <si>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</si>
  <si>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Activities of households as employers of domestic personnel</t>
  </si>
  <si>
    <t>ΙΔΙΩΤΙΚΟΣ ΤΟΜΕΑΣ</t>
  </si>
  <si>
    <t>PRIVATE SECTOR</t>
  </si>
  <si>
    <t>Number of enterprises</t>
  </si>
  <si>
    <t xml:space="preserve"> (€000's)</t>
  </si>
  <si>
    <t>Μισθωτοί</t>
  </si>
  <si>
    <t>Σύνολο</t>
  </si>
  <si>
    <t>Employees</t>
  </si>
  <si>
    <t>Total</t>
  </si>
  <si>
    <t>Income
from
services</t>
  </si>
  <si>
    <t>Total
 turnover</t>
  </si>
  <si>
    <t xml:space="preserve">Change in stocks </t>
  </si>
  <si>
    <t>Other operating income</t>
  </si>
  <si>
    <t>Production value</t>
  </si>
  <si>
    <t>Value of goods
purchased for
 resale (-)</t>
  </si>
  <si>
    <t>Buildings</t>
  </si>
  <si>
    <t>Transport equipment</t>
  </si>
  <si>
    <t xml:space="preserve">Furniture </t>
  </si>
  <si>
    <t>Machinery, equipment and intangible goods</t>
  </si>
  <si>
    <t>ΠΕΡΙΕΧΟΜΕΝΑ</t>
  </si>
  <si>
    <t>CONTENTS</t>
  </si>
  <si>
    <t xml:space="preserve">Πίνακας Table </t>
  </si>
  <si>
    <t>Περιεχόμενα - Contents</t>
  </si>
  <si>
    <t>0 = Nil or less than half of the unit of measurement</t>
  </si>
  <si>
    <t>ACTIVITIES OF HOUSEHOLDS AS EMPLOYERS; UNDIFFERENTIATED GOODS AND SERVICES PRODUCING ACTIVITIES OF HOUSEHOLDS FOR OWN USE</t>
  </si>
  <si>
    <t>72</t>
  </si>
  <si>
    <t>7211</t>
  </si>
  <si>
    <t>7219</t>
  </si>
  <si>
    <t>7220</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</si>
  <si>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</si>
  <si>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</si>
  <si>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</si>
  <si>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</si>
  <si>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 xml:space="preserve">Μισθοί και ημερομίσθια </t>
  </si>
  <si>
    <t>Wages and salaries</t>
  </si>
  <si>
    <t xml:space="preserve">Αριθμός απασχοληθέντων προσώπων                           </t>
  </si>
  <si>
    <t xml:space="preserve">Number of persons engaged </t>
  </si>
  <si>
    <t>Πλωτές μεταφορές</t>
  </si>
  <si>
    <t>Αεροπορικές μεταφορές</t>
  </si>
  <si>
    <t>Αεροπορικές μεταφορές  επιβατών</t>
  </si>
  <si>
    <t>Χερσαίες μεταφορές και μεταφορές μέσω αγωγών</t>
  </si>
  <si>
    <t>ΜΕΤΑΦΟΡΑ ΚΑΙ ΑΠΟΘΗΚΕΥΣΗ</t>
  </si>
  <si>
    <t>Αποθήκευση και υποστηρικτικές προς τη μεταφορά δραστηριότητες</t>
  </si>
  <si>
    <t>Δραστηριότητες συναφείς με τις χερσαίες μεταφορές</t>
  </si>
  <si>
    <t>Δραστηριότητες συναφείς με τις αεροπορικές μεταφορές</t>
  </si>
  <si>
    <t>Δραστηριότητες συναφείς με τις πλωτές μεταφορές</t>
  </si>
  <si>
    <t>Διακίνηση φορτίων</t>
  </si>
  <si>
    <t>Άλλες υποστηρικτικές προς τη μεταφορά δραστηριότητες</t>
  </si>
  <si>
    <t>Ταχυδρομικές και ταχυμεταφορικές δραστηριότητες</t>
  </si>
  <si>
    <t>Ταχυδρομικές δραστηριότητες στο πλαίσιο της υποχρέωσης παροχής  καθολικής υπηρεσίας</t>
  </si>
  <si>
    <t>Άλλες ταχυδρομικές και ταχυμεταφορικές δραστηριότητες</t>
  </si>
  <si>
    <t>ΔΡΑΣΤΗΡΙΟΤΗΤΕΣ ΥΠΗΡΕΣΙΩΝ ΠΑΡΟΧΗΣ ΚΑΤΑΛΥΜΑΤΟΣ ΚΑΙ  ΥΠΗΡΕΣΙΩΝ ΕΣΤΙΑΣΗΣ</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</si>
  <si>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</si>
  <si>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</si>
  <si>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</si>
  <si>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Άλλα καταλύματα</t>
  </si>
  <si>
    <t>Δραστηριότητες υπηρεσιών εστίασης</t>
  </si>
  <si>
    <t>Δραστηριότητες υπηρεσιών εστιατορίων και κινητών μονάδων εστίασης</t>
  </si>
  <si>
    <t>Δραστηριότητες υπηρεσιών τροφοδοσίας για εκδηλώσεις</t>
  </si>
  <si>
    <t>Άλλες υπηρεσίες εστίασης</t>
  </si>
  <si>
    <t>Δραστηριότητες παροχής ποτών</t>
  </si>
  <si>
    <t>ΕΝΗΜΕΡΩΣΗ ΚΑΙ ΕΠΙΚΟΙΝΩΝΙΑ</t>
  </si>
  <si>
    <t>Εκδοτικές δραστηριότητες</t>
  </si>
  <si>
    <t>Έκδοση βιβλίων</t>
  </si>
  <si>
    <t>Έκδοση τηλεφωνικών και κάθε είδους καταλόγων</t>
  </si>
  <si>
    <t>Έκδοση εφημερίδων</t>
  </si>
  <si>
    <t>Έκδοση παιχνιδιών για ηλεκτρονικούς υπολογιστές</t>
  </si>
  <si>
    <t>Άλλες εκδοτικές δραστηριότητες</t>
  </si>
  <si>
    <t>Έκδοση περιοδικών κάθε είδους</t>
  </si>
  <si>
    <t>Έκδοση άλλου λογισμικού</t>
  </si>
  <si>
    <t>Παραγωγή κινηματογραφικών ταινιών, βίντεο και τηλεοπτικών  προγραμμάτων, ηχογραφήσεις και μουσικές εκδόσεις</t>
  </si>
  <si>
    <t>Δραστηριότητες παραγωγής κινηματογραφικών ταινιών, βίντεο και  τηλεοπτικών προγραμμάτων</t>
  </si>
  <si>
    <t>Δραστηριότητες συνοδευτικές της παραγωγής κινηματογραφικών ταινιών,  βίντεο  και  τηλεοπτικών  προγραμμάτων</t>
  </si>
  <si>
    <t>Δραστηριότητες διανομής κινηματογραφικών ταινιών, βίντεο και τηλεοπτικών  προγραμμάτων</t>
  </si>
  <si>
    <t>Δραστηριότητες προβολής κινηματογραφικών ταινιών</t>
  </si>
  <si>
    <t>Ηχογραφήσεις και μουσικές εκδόσεις</t>
  </si>
  <si>
    <t>Δραστηριότητες προγραμματισμού και ραδιοτηλεοπτικών εκπομπών</t>
  </si>
  <si>
    <t>Programming and broadcasting activities</t>
  </si>
  <si>
    <t>Television programming and broadcasting activities</t>
  </si>
  <si>
    <t>Ραδιοφωνικές εκπομπές</t>
  </si>
  <si>
    <t>Ενσύρματες τηλεπικοινωνιακές δραστηριότητες</t>
  </si>
  <si>
    <t>Άλλες τηλεπικοινωνιακές δραστηριότητες</t>
  </si>
  <si>
    <t>Δραστηριότητες προγραμματισμού ηλεκτρονικών συστημάτων</t>
  </si>
  <si>
    <t>Δραστηριότητες προγραμματισμού ηλεκτρονικών υπολογιστών, παροχής συμβουλών και συναφείς δραστηριότητες</t>
  </si>
  <si>
    <t>Δραστηριότητες παροχής συμβουλών σχετικά με τους ηλεκτρονικούς υπολογιστές</t>
  </si>
  <si>
    <t>Υπηρεσίες διαχείρισης ηλεκτρονικών συστημάτων</t>
  </si>
  <si>
    <t>Άλλες δραστηριότητες της τεχνολογίας της πληροφορίας και δραστηριότητες υπηρεσιών ηλεκτρονικών υπολογιστών</t>
  </si>
  <si>
    <t>Δραστηριότητες υπηρεσιών πληροφορίας</t>
  </si>
  <si>
    <t>Επεξεργασία δεδομένων, καταχώρηση και συναφείς δραστηριότητες</t>
  </si>
  <si>
    <t>Δικτυακές πύλες</t>
  </si>
  <si>
    <t>Δραστηριότητες πρακτορείων ειδήσεων</t>
  </si>
  <si>
    <t>Άλλες δραστηριότητες υπηρεσιών πληροφορίας π.δ.κ.α.</t>
  </si>
  <si>
    <t>ΔΙΑΧΕΙΡΙΣΗ ΑΚΙΝΗΤΗΣ ΠΕΡΙΟΥΣΙΑΣ</t>
  </si>
  <si>
    <t>Αγοραπωλησία ιδιόκτητων ακινήτων</t>
  </si>
  <si>
    <t>Εκμίσθωση και διαχείριση ιδιόκτητων ή μισθωμένων ακινήτων</t>
  </si>
  <si>
    <t>Μεσιτικά γραφεία ακινήτων</t>
  </si>
  <si>
    <t>Διαχείριση ακίνητης περιουσίας, έναντι αμοιβής ή βάσει σύμβασης</t>
  </si>
  <si>
    <t>ΕΠΑΓΓΕΛΜΑΤΙΚΕΣ, ΕΠΙΣΤΗΜΟΝΙΚΕΣ ΚΑΙ ΤΕΧΝΙΚΕΣ ΔΡΑΣΤΗΡΙΟΤΗΤΕΣ</t>
  </si>
  <si>
    <t>Νομικές και λογιστικές δραστηριότητες</t>
  </si>
  <si>
    <t>Νομικές δραστηριότητες</t>
  </si>
  <si>
    <t>Δραστηριότητες λογιστικής, τήρησης βιβλίων και λογιστικού ελέγχου · παροχή φορολογικών συμβουλών</t>
  </si>
  <si>
    <t>Δραστηριότητες κεντρικών γραφείων· δραστηριότητες παροχής συμβουλών διαχείρισης</t>
  </si>
  <si>
    <t>Δραστηριότητες κεντρικών γραφείων</t>
  </si>
  <si>
    <t>Δραστηριότητες δημοσίων σχέσεων και επικοινωνίας</t>
  </si>
  <si>
    <t>Δραστηριότητες παροχής επιχειρηματικών συμβουλών και άλλων συμβουλών διαχείρισης</t>
  </si>
  <si>
    <t>Αρχιτεκτονικές δραστηριότητες και δραστηριότητες μηχανικών· τεχνικές δοκιμές και αναλύσεις</t>
  </si>
  <si>
    <t>Τεχνικές δοκιμές και αναλύσεις</t>
  </si>
  <si>
    <t>Δραστηριότητες αρχιτεκτόνων</t>
  </si>
  <si>
    <t>Δραστηριότητες μηχανικών και συναφείς δραστηριότητες παροχής τεχνικών συμβουλών</t>
  </si>
  <si>
    <t>Επιστημονική έρευνα και ανάπτυξη</t>
  </si>
  <si>
    <t>Έρευνα και πειραματική ανάπτυξη στη βιοτεχνολογία</t>
  </si>
  <si>
    <t>Έρευνα και πειραματική ανάπτυξη σε άλλες φυσικές επιστήμες και τη μηχανική</t>
  </si>
  <si>
    <t>Έρευνα και πειραματική ανάπτυξη στις κοινωνικές και ανθρωπιστικές επιστήμες</t>
  </si>
  <si>
    <t>Διαφήμιση και έρευνα αγοράς</t>
  </si>
  <si>
    <t>Διαφημιστικά γραφεία</t>
  </si>
  <si>
    <t>Παρουσίαση στα μέσα ενημέρωσης</t>
  </si>
  <si>
    <t>Έρευνα αγοράς και δημοσκοπήσεις</t>
  </si>
  <si>
    <t>Άλλες επαγγελματικές, επιστημονικές και τεχνικές δραστηριότητες</t>
  </si>
  <si>
    <t>Άλλες επαγγελματικές, επιστημονικές και τεχνικές δραστηριότητες π.δ.κ.α.</t>
  </si>
  <si>
    <t>Δραστηριότητες μετάφρασης και διερμηνείας</t>
  </si>
  <si>
    <t>Φωτογραφικές δραστηριότητες</t>
  </si>
  <si>
    <t>Δραστηριότητες ειδικευμένου σχεδίου</t>
  </si>
  <si>
    <t>Κτηνιατρικές δραστηριότητες</t>
  </si>
  <si>
    <t>ΔΙΟΙΚΗΤΙΚΕΣ ΚΑΙ ΥΠΟΣΤΗΡΙΚΤΙΚΕΣ ΔΡΑΣΤΗΡΙΟΤΗΤΕΣ</t>
  </si>
  <si>
    <t>Δραστηριότητες ενοικίασης και εκμίσθωσης</t>
  </si>
  <si>
    <t>Ενοικίαση και εκμίσθωση αυτοκινήτων και ελαφρών μηχανοκίνητων οχημάτων</t>
  </si>
  <si>
    <t>Renting and leasing of cars and light motor vehicles</t>
  </si>
  <si>
    <t>Ενοικίαση και εκμίσθωση φορτηγών</t>
  </si>
  <si>
    <t>Ενοικίαση και εκμίσθωση ειδών αναψυχής και αθλητικών ειδών</t>
  </si>
  <si>
    <t>Ενοικίαση βιντεοκασετών και δίσκων</t>
  </si>
  <si>
    <t>Ενοικίαση και εκμίσθωση άλλων ειδών προσωπικής ή οικιακής χρήσης</t>
  </si>
  <si>
    <t>Ενοικίαση και εκμίσθωση γεωργικών μηχανημάτων και εξοπλισμού</t>
  </si>
  <si>
    <t>Ενοικίαση και εκμίσθωση μηχανημάτων και εξοπλισμού κατασκευών και έργων πολιτικού μηχανικού</t>
  </si>
  <si>
    <t>Leasing of intellectual property and similar products, except copyrighted works</t>
  </si>
  <si>
    <t>Ενοικίαση και εκμίσθωση μηχανημάτων και εξοπλισμού γραφείου (συμπεριλαμβανομένων των ηλεκτρονικών υπολογιστών)</t>
  </si>
  <si>
    <t>Ενοικίαση και εκμίσθωση εξοπλισμού πλωτών μεταφορών</t>
  </si>
  <si>
    <t>Ενοικίαση και εκμίσθωση εξοπλισμού αεροπορικών μεταφορών</t>
  </si>
  <si>
    <t>Ενοικίαση και εκμίσθωση άλλων μηχανημάτων, ειδών εξοπλισμού και υλικών  αγαθών π.δ.κ.α.</t>
  </si>
  <si>
    <t>Εκμίσθωση πνευματικής ιδιοκτησίας και παρεμφερών προϊόντων, με εξαίρεση τα έργα με δικαιώματα πνευματικής ιδιοκτησίας</t>
  </si>
  <si>
    <t>Δραστηριότητες απασχόλησης</t>
  </si>
  <si>
    <t>Other human resources provision</t>
  </si>
  <si>
    <t>Άλλη διάθεση ανθρώπινου δυναμικού</t>
  </si>
  <si>
    <t>Δραστηριότητες γραφείων ευρέσεως προσωρινής εργασίας</t>
  </si>
  <si>
    <t>Δραστηριότητες γραφείων ευρέσεως εργασίας</t>
  </si>
  <si>
    <t>Δραστηριότητες ταξιδιωτικών πρακτορείων, γραφείων οργανωμένων ταξιδιών και υπηρεσιών κρατήσεων και συναφείς δραστηριότητες</t>
  </si>
  <si>
    <t>Travel agency, tour operator  reservation service and related activities</t>
  </si>
  <si>
    <t>Other reservation service and related activities</t>
  </si>
  <si>
    <t>Δραστηριότητες ταξιδιωτικών πρακτορείων</t>
  </si>
  <si>
    <t>Δραστηριότητες γραφείων οργανωμένων ταξιδιών</t>
  </si>
  <si>
    <t>Άλλες δραστηριότητες υπηρεσιών κρατήσεων και συναφείς δραστηριότητες</t>
  </si>
  <si>
    <t>Δραστηριότητες παροχής προστασίας και έρευνας</t>
  </si>
  <si>
    <t>Δραστηριότητες παροχής ιδιωτικής προστασίας</t>
  </si>
  <si>
    <t>Δραστηριότητες υπηρεσιών συστημάτων προστασίας</t>
  </si>
  <si>
    <t>Δραστηριότητες έρευνας</t>
  </si>
  <si>
    <t>Δραστηριότητες παροχής υπηρεσιών σε κτίρια και εξωτερικούς χώρους</t>
  </si>
  <si>
    <t>Δραστηριότητες συνδυασμού βοηθητικών υπηρεσιών</t>
  </si>
  <si>
    <t>Γενικός καθαρισμός κτιρίων</t>
  </si>
  <si>
    <t>Άλλες δραστηριότητες καθαρισμού κτιρίων και βιομηχανικού καθαρισμού</t>
  </si>
  <si>
    <t>Other cleaning activities</t>
  </si>
  <si>
    <t>Άλλες δραστηριότητες καθαρισμού</t>
  </si>
  <si>
    <t>Δραστηριότητες υπηρεσιών τοπίου</t>
  </si>
  <si>
    <t>Landscape service activities</t>
  </si>
  <si>
    <t>Διοικητικές δραστηριότητες γραφείου, γραμματειακή υποστήριξη και άλλες δραστηριότητες παροχής υποστήριξης προς τις επιχειρήσεις</t>
  </si>
  <si>
    <t>Συνδυασμένες διοικητικές δραστηριότητες γραφείου</t>
  </si>
  <si>
    <t>Αναπαραγωγή φωτοτυπιών, προετοιμασία εγγράφων και άλλες ειδικευμένες δραστηριότητες γραμματειακής υποστήριξης</t>
  </si>
  <si>
    <t>Δραστηριότητες τηλεφωνικών κέντρων</t>
  </si>
  <si>
    <t>Organisation of conventions and trade shows</t>
  </si>
  <si>
    <t>Οργάνωση συνεδρίων και εμπορικών εκθέσεων</t>
  </si>
  <si>
    <t>Δραστηριότητες γραφείων είσπραξης και γραφείων οικονομικών και εμπορικών πληροφοριών</t>
  </si>
  <si>
    <t>Δραστηριότητες συσκευασίας</t>
  </si>
  <si>
    <t>Άλλες δραστηριότητες παροχής υπηρεσιών προς τις επιχειρήσεις π.δ.κ.α.</t>
  </si>
  <si>
    <t>Other business support service activities n.e.c.</t>
  </si>
  <si>
    <t>Προσχολική εκπαίδευση</t>
  </si>
  <si>
    <t>Πρωτοβάθμια εκπαίδευση</t>
  </si>
  <si>
    <t>Γενική δευτεροβάθμια εκπαίδευση</t>
  </si>
  <si>
    <t>Τεχνική και επαγγελματική δευτεροβάθμια εκπαίδευση</t>
  </si>
  <si>
    <t>Τριτοβάθμια εκπαίδευση</t>
  </si>
  <si>
    <t>Tertiary education</t>
  </si>
  <si>
    <t>Αθλητική και ψυχαγωγική εκπαίδευση</t>
  </si>
  <si>
    <t>Πολιτιστική εκπαίδευση</t>
  </si>
  <si>
    <t>Δραστηριότητες σχολών οδηγών</t>
  </si>
  <si>
    <t>Άλλη εκπαίδευση π.δ.κ.α.</t>
  </si>
  <si>
    <t>Educational support activities</t>
  </si>
  <si>
    <t>Εκπαιδευτικές υποστηρικτικές δραστηριότητες</t>
  </si>
  <si>
    <t>ΔΡΑΣΤΗΡΙΟΤΗΤΕΣ ΣΧΕΤΙΚΕΣ ΜΕ ΤΗΝ ΑΝΘΡΩΠΙΝΗ ΥΓΕΙΑ ΚΑΙ ΤΗΝ ΚΟΙΝΩΝΙΚΗ ΜΕΡΙΜΝΑ</t>
  </si>
  <si>
    <t>Specialist medical practice activities</t>
  </si>
  <si>
    <t>Άλλες δραστηριότητες ανθρώπινης υγείας</t>
  </si>
  <si>
    <t>Δραστηριότητες άσκησης οδοντιατρικών επαγγελμάτων</t>
  </si>
  <si>
    <t>Δραστηριότητες άσκησης ειδικών ιατρικών επαγγελμάτων</t>
  </si>
  <si>
    <t>Δραστηριότητες άσκησης γενικών ιατρικών επαγγελμάτων</t>
  </si>
  <si>
    <t>Νοσοκομειακές δραστηριότητες</t>
  </si>
  <si>
    <t>Δραστηριότητες ανθρώπινης υγείας</t>
  </si>
  <si>
    <t>Δραστηριότητες βοήθειας κατ΄οίκον</t>
  </si>
  <si>
    <t>Residential nursing care activities</t>
  </si>
  <si>
    <t>Δραστηριότητες αποκλειστικού(-ής)  οσοκόμου κατ' οίκον</t>
  </si>
  <si>
    <t>Δραστηριότητες αποκλειστικού(-ής) νοσοκόμου κατ' οίκον για νοητική  υστέρηση, ψυχική υγεία και χρήση ουσιών</t>
  </si>
  <si>
    <t>Δραστηριότητες αποκλειστικού(-ής) νοσοκόμου κατ'οίκον για ηλικιωμένους και άτομα με αναπηρία</t>
  </si>
  <si>
    <t>Άλλες δραστηριότητες αποκλειστικού(-ης) νοσοκόμου κατ' οίκον</t>
  </si>
  <si>
    <t>Δραστηριότητες κοινωνικής μέριμνας χωρίς παροχή καταλύματος</t>
  </si>
  <si>
    <t>Δραστηριότητες κοινωνικής μέριμνας χωρίς παροχή καταλύματος για ηλικιωμένους και άτομα με αναπηρία</t>
  </si>
  <si>
    <t>Δραστηριότητες βρεφονηπιακών και παιδικών σταθμών</t>
  </si>
  <si>
    <t>Άλλες δραστηριότητες κοινωνικής μέριμνας χωρίς παροχή καταλύματος π.δ.κ.α.</t>
  </si>
  <si>
    <t>ΤΕΧΝΕΣ, ΔΙΑΣΚΕΔΑΣΗ ΚΑΙ ΨΥΧΑΓΩΓΙΑ</t>
  </si>
  <si>
    <t>Δημιουργικές δραστηριότητες, τέχνες και διασκέδαση</t>
  </si>
  <si>
    <t>Τέχνες του θεάματος</t>
  </si>
  <si>
    <t>Υποστηρικτικές δραστηριότητες για τις τέχνες του θεάματος</t>
  </si>
  <si>
    <t>Καλλιτεχνική δημιουργία</t>
  </si>
  <si>
    <t>Εκμετάλλευση αιθουσών θεαμάτων και συναφείς δραστηριότητες</t>
  </si>
  <si>
    <t>Δραστηριότητες βιβλιοθηκών, αρχειοφυλακείων, μουσείων και λοιπές πολιτιστικές δραστηριότητες</t>
  </si>
  <si>
    <t>Δραστηριότητες βιβλιοθηκών και αρχειοφυλακείων</t>
  </si>
  <si>
    <t>Δραστηριότητες μουσείων</t>
  </si>
  <si>
    <t>Λειτουργία ιστορικών χώρων και κτιρίων και παρόμοιων πόλων έλξης επισκεπτών</t>
  </si>
  <si>
    <t>Δραστηριότητες βοτανικών και ζωολογικών κήπων και φυσικών βιοτόπων</t>
  </si>
  <si>
    <t>Τυχερά παιχνίδια και στοιχήματα</t>
  </si>
  <si>
    <t>Αθλητικές δραστηριότητες και δραστηριότητες διασκέδασης και ψυχαγωγίας</t>
  </si>
  <si>
    <t>Άλλες δραστηριότητες διασκέδασης και ψυχαγωγίας</t>
  </si>
  <si>
    <t>Δραστηριότητες πάρκων αναψυχής και άλλων θεματικών πάρκων</t>
  </si>
  <si>
    <t>Άλλες αθλητικές δραστηριότητες</t>
  </si>
  <si>
    <t>Εγκαταστάσεις γυμναστικής</t>
  </si>
  <si>
    <t>Δραστηριότητες αθλητικών ομίλων</t>
  </si>
  <si>
    <t>Εκμετάλλευση αθλητικών εγκαταστάσεων</t>
  </si>
  <si>
    <t>ΑΛΛΕΣ ΔΡΑΣΤΗΡΙΟΤΗΤΕΣ ΠΑΡΟΧΗΣ  ΠΗΡΕΣΙΩΝ</t>
  </si>
  <si>
    <t>Δραστηριότητες άλλων οργανώσεων π.δ.κ.α.</t>
  </si>
  <si>
    <t>Δραστηριότητες πολιτικών οργανώσεων</t>
  </si>
  <si>
    <t>Δραστηριότητες θρησκευτικών οργανώσεων</t>
  </si>
  <si>
    <t>Δραστηριότητες συνδικαλιστικών οργανώσεων</t>
  </si>
  <si>
    <t>Δραστηριότητες επαγγελματικών οργανώσεων</t>
  </si>
  <si>
    <t>Δραστηριότητες επιχειρηματικών και εργοδοτικών οργανώσεων</t>
  </si>
  <si>
    <t>Δραστηριότητες οργανώσεων</t>
  </si>
  <si>
    <t>Επισκευή ηλεκτρονικών υπολογιστών και ειδών ατομικής η οικιακής χρήσης</t>
  </si>
  <si>
    <t>Επισκευή ηλεκτρονικών υπολογιστών και περιφερειακού εξοπλισμού</t>
  </si>
  <si>
    <t>Επισκευή άλλων ειδών προσωπικής καιοικιακής χρήσης</t>
  </si>
  <si>
    <t>Επισκευή ρολογιών και κοσμημάτων</t>
  </si>
  <si>
    <t>Επισκευή επίπλων και ειδών οικιακής επίπλωσης</t>
  </si>
  <si>
    <t>Επιδιόρθωση υποδημάτων και δερμάτινων ειδών</t>
  </si>
  <si>
    <t>Επισκευή συσκευών οικιακής χρήσης και εξοπλισμού σπιτιού και κήπου</t>
  </si>
  <si>
    <t>Επισκευή ηλεκτρονικών ειδών ευρείας κατανάλωσης</t>
  </si>
  <si>
    <t>Άλλες δραστηριότητες παροχής προσωπικών υπηρεσιών</t>
  </si>
  <si>
    <t>Other personal service activities</t>
  </si>
  <si>
    <t>Other personal service activities n.e.c.</t>
  </si>
  <si>
    <t>Πλύσιμο και (στεγνό) καθάρισμα κλωστοϋφαντουργικών και γούνινων προϊόντων</t>
  </si>
  <si>
    <t>Δραστηριότητες κομμωτηρίων, κουρείων και κέντρων αισθητικής</t>
  </si>
  <si>
    <t>Δραστηριότητες γραφείων κηδειών και συναφείς δραστηριότητες</t>
  </si>
  <si>
    <t>Δραστηριότητες σχετικές με τη φυσική ευεξία</t>
  </si>
  <si>
    <t>Άλλες δραστηριότητες παροχής προσωπικών  υπηρεσιών π.δ.κ.α.</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</si>
  <si>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</si>
  <si>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Δραστηριότητες νοικοκυριών ως εργοδοτών οικιακού προσωπικού</t>
  </si>
  <si>
    <t>7=5-6</t>
  </si>
  <si>
    <t>6</t>
  </si>
  <si>
    <t>3</t>
  </si>
  <si>
    <t>2</t>
  </si>
  <si>
    <t>1</t>
  </si>
  <si>
    <t>4</t>
  </si>
  <si>
    <t>5=1-(2+3+4)</t>
  </si>
  <si>
    <t>8</t>
  </si>
  <si>
    <t>9</t>
  </si>
  <si>
    <t>11</t>
  </si>
  <si>
    <t>10=7-8-9</t>
  </si>
  <si>
    <t>Income from trading activities</t>
  </si>
  <si>
    <t>Αστικές και προαστιακές χερσαίες μεταφορές επιβατών</t>
  </si>
  <si>
    <t>Εκμετάλλευση ταξί</t>
  </si>
  <si>
    <t>Urban and suburban passenger land transport</t>
  </si>
  <si>
    <t>Άλλες χερσαίες μεταφορές επιβατών π.δ.κ.α.</t>
  </si>
  <si>
    <t>Οδικές μεταφορές εμπορευμάτων</t>
  </si>
  <si>
    <t>Υπηρεσίες μετακόμισης</t>
  </si>
  <si>
    <t>Θαλάσσιες και ακτοπλοϊκές μεταφορές επιβατών</t>
  </si>
  <si>
    <t>Θαλάσσιες και ακτοπλοϊκές μεταφορές εμπορευμάτων</t>
  </si>
  <si>
    <t xml:space="preserve">ΙΔΙΩΤΙΚΟΣ ΤΟΜΕΑΣ </t>
  </si>
  <si>
    <t xml:space="preserve">PRIVATE SECTOR </t>
  </si>
  <si>
    <t xml:space="preserve">Τα στοιχεία αφορούν τον ιδιωτικό τομέα και προκύπτουν από την ετήσια Έρευνα Υπηρεσιών και Μεταφορών. Πρόκειται για δειγματοληπτική έρευνα που απευθύνεται στις επιχειρήσεις. </t>
  </si>
  <si>
    <t xml:space="preserve">The data concern the private sector and they are derived from the annual Services and Transport Survey, which is a sample survey addressed to enterprises. </t>
  </si>
  <si>
    <t>Income from rents</t>
  </si>
  <si>
    <t>Income from commission</t>
  </si>
  <si>
    <t>Εργαζόμενοι ιδιοκτήτες</t>
  </si>
  <si>
    <t>Καλύπτονται όλες οι δραστηριότητες  που εμπίπτουν στους τομείς H, I, J, L, M, N, P, Q, R, S και T97 της Στατιστικής Ταξινόμησης Οικονομικών Δραστηριοτήτων, NACE Αναθ. 2, της ΕΕ. Συγκεκριμένα καλύπτονται οι τομείς: (α) μεταφορά και αποθήκευση, (β) υπηρεσίες παροχής καταλύματος και υπηρεσίες εστίασης, (γ) ενημέρωση και επικοινωνία, (δ) διαχείριση ακίνητης περιουσίας, (ε) επαγγελματικές, επιστημονικές  και  τεχνικές  δραστηριότητες,  (στ) διοικητικές και υποστηρικτικές δραστηριότητες, (ζ) εκπαίδευση, (η) δραστηριότητες σχετικές με την ανθρώπινη υγεία και την κοινωνική μέριμνα, (θ) τέχνες, διασκέδαση και ψυχαγωγία, (ι) άλλες δραστηριότητες παροχής υπηρεσιών και (ια) δραστηριότητες νοικοκυριών ως εργοδοτών.</t>
  </si>
  <si>
    <t>Working    proprietors</t>
  </si>
  <si>
    <t>Computers and software</t>
  </si>
  <si>
    <t>Συνεισφορές εργοδότη στα διάφορα ταμεία 
Employers' contribution to various funds</t>
  </si>
  <si>
    <t>Income from industrial activities</t>
  </si>
  <si>
    <t>Income from construction activities</t>
  </si>
  <si>
    <r>
      <t>All activities classified under the sections H, I, J, L, M, N, P, Q, R, S and T97 of the Statistical Classification of Economic Activities, NACE Rev. 2, of the EU</t>
    </r>
    <r>
      <rPr>
        <b/>
        <sz val="10"/>
        <rFont val="Arial"/>
        <family val="2"/>
        <charset val="161"/>
      </rPr>
      <t xml:space="preserve"> </t>
    </r>
    <r>
      <rPr>
        <sz val="10"/>
        <rFont val="Arial"/>
        <family val="2"/>
        <charset val="161"/>
      </rPr>
      <t>are being covered.  They are distinguished into:</t>
    </r>
    <r>
      <rPr>
        <b/>
        <sz val="10"/>
        <rFont val="Arial"/>
        <family val="2"/>
        <charset val="161"/>
      </rPr>
      <t xml:space="preserve"> </t>
    </r>
    <r>
      <rPr>
        <sz val="10"/>
        <rFont val="Arial"/>
        <family val="2"/>
        <charset val="161"/>
      </rPr>
      <t>(a) transportation and storage, (b) accomodation and food service activities, (c) information and communication, (d) real estate activities, (e) professional, scientific and technical activities, (f) administrative and support service activities, (g) education, (h) human health and social work activities, (i) arts, entertainment and recreation, (j) other service activities and (k) activities of households as employers.</t>
    </r>
  </si>
  <si>
    <r>
      <rPr>
        <b/>
        <sz val="10"/>
        <rFont val="Arial"/>
        <family val="2"/>
        <charset val="161"/>
      </rPr>
      <t xml:space="preserve">Αξία παραγωγής: </t>
    </r>
    <r>
      <rPr>
        <sz val="10"/>
        <rFont val="Arial"/>
        <family val="2"/>
        <charset val="161"/>
      </rPr>
      <t>η αξία των παραχθέντων υπηρεσιών και αγαθών, του ακαθάριστου κέρδους των εμπορευμάτων που μεταπωλήθηκαν όπως ακριβώς αγοράστηκαν, άλλων λειτουργικών εσόδων και τυχόν μεταβολών στην αξία των αποθεμάτων των ημιτελών προϊόντων στο τέλος του έτους.</t>
    </r>
  </si>
  <si>
    <r>
      <rPr>
        <b/>
        <sz val="10"/>
        <rFont val="Arial"/>
        <family val="2"/>
        <charset val="161"/>
      </rPr>
      <t>Production value:</t>
    </r>
    <r>
      <rPr>
        <sz val="10"/>
        <rFont val="Arial"/>
        <family val="2"/>
        <charset val="161"/>
      </rPr>
      <t xml:space="preserve"> the value of services and goods produced, net receipts from the sale of goods sold in the same condition as purchased, other operating income and changes in the value of work-in-progress at the end of the year.</t>
    </r>
  </si>
  <si>
    <r>
      <rPr>
        <b/>
        <sz val="10"/>
        <rFont val="Arial"/>
        <family val="2"/>
        <charset val="161"/>
      </rPr>
      <t>Value added at factor cost:</t>
    </r>
    <r>
      <rPr>
        <sz val="10"/>
        <rFont val="Arial"/>
        <family val="2"/>
        <charset val="161"/>
      </rPr>
      <t xml:space="preserve"> is derived by deducting from value added indirect taxes. It comprises of labour costs, depreciation and operating surplus.</t>
    </r>
  </si>
  <si>
    <r>
      <rPr>
        <b/>
        <sz val="10"/>
        <rFont val="Arial"/>
        <family val="2"/>
        <charset val="161"/>
      </rPr>
      <t>Μισθοί και ημερομίσθια:</t>
    </r>
    <r>
      <rPr>
        <sz val="10"/>
        <rFont val="Arial"/>
        <family val="2"/>
        <charset val="161"/>
      </rPr>
      <t xml:space="preserve"> περιλαμβάνουν τους κανονικούς μισθούς, 13ο και 14ο μισθό, την αμοιβή από υπερωρίες, άλλα ωφελήματα, την αξία πληρωμών σε είδος, το τιμαριθμικό επίδομα κλπ. Οι πληρωμές δίδονται ακαθάριστες, δηλαδή πριν αφαιρεθούν από αυτές ο φόρος εισοδήματος, οι κοινωνικές ασφαλίσεις και οι συνεισφορές σε άλλα ταμεία. Οι μισθοί περιλαμβάνουν επίσης τους υποτιθέμενους μισθούς για μέλη της οικογένειας που εργάζονται αμισθί στην επιχείρηση, εργαζόμενους ιδιοκτήτες και συνεταίρους.</t>
    </r>
  </si>
  <si>
    <r>
      <rPr>
        <b/>
        <sz val="10"/>
        <rFont val="Arial"/>
        <family val="2"/>
        <charset val="161"/>
      </rPr>
      <t>Wages and salaries:</t>
    </r>
    <r>
      <rPr>
        <sz val="10"/>
        <rFont val="Arial"/>
        <family val="2"/>
        <charset val="161"/>
      </rPr>
      <t xml:space="preserve"> include normal wages and salaries, 13th and 14th salaries, overtime earnings, bonuses, value of payments in kind, cost of living allowances etc. The payments are given gross i.e. before any deductions for income tax, social insurance and other contributions to other funds have been made. They also include imputed wages for unpaid family workers, working proprietors and partners.</t>
    </r>
  </si>
  <si>
    <r>
      <rPr>
        <b/>
        <sz val="10"/>
        <rFont val="Arial"/>
        <family val="2"/>
        <charset val="161"/>
      </rPr>
      <t xml:space="preserve">Συνεισφορές των εργοδοτών σε διάφορα ταμεία: </t>
    </r>
    <r>
      <rPr>
        <sz val="10"/>
        <rFont val="Arial"/>
        <family val="2"/>
        <charset val="161"/>
      </rPr>
      <t>περιλαμβάνουν τις κοινωνικές ασφαλίσεις, τα ταμεία προνοίας, συντάξεως, ιατρικής περίθαλψης και άλλα ταμεία.</t>
    </r>
  </si>
  <si>
    <r>
      <rPr>
        <b/>
        <sz val="10"/>
        <rFont val="Arial"/>
        <family val="2"/>
        <charset val="161"/>
      </rPr>
      <t>Employer’s contribution</t>
    </r>
    <r>
      <rPr>
        <sz val="10"/>
        <rFont val="Arial"/>
        <family val="2"/>
        <charset val="161"/>
      </rPr>
      <t xml:space="preserve"> </t>
    </r>
    <r>
      <rPr>
        <b/>
        <sz val="10"/>
        <rFont val="Arial"/>
        <family val="2"/>
        <charset val="161"/>
      </rPr>
      <t xml:space="preserve">to various funds: </t>
    </r>
    <r>
      <rPr>
        <sz val="10"/>
        <rFont val="Arial"/>
        <family val="2"/>
        <charset val="161"/>
      </rPr>
      <t>include social insurance, provident and pension funds, medical and other funds.</t>
    </r>
  </si>
  <si>
    <r>
      <rPr>
        <b/>
        <sz val="10"/>
        <rFont val="Arial"/>
        <family val="2"/>
        <charset val="161"/>
      </rPr>
      <t>Αποσβέσεις:</t>
    </r>
    <r>
      <rPr>
        <sz val="10"/>
        <rFont val="Arial"/>
        <family val="2"/>
        <charset val="161"/>
      </rPr>
      <t xml:space="preserve"> η υπολογισμένη αξία της φθοράς του κεφαλαιουχικού εξοπλισμού, όπως κτιρίων, μηχανημάτων, μεταφορικών μέσων, επίπλων κλπ.  Είναι βασισμένη πάνω στην έννοια της λογιστικής απόσβεσης και όχι της οικονομικής.</t>
    </r>
  </si>
  <si>
    <r>
      <rPr>
        <b/>
        <sz val="10"/>
        <rFont val="Arial"/>
        <family val="2"/>
        <charset val="161"/>
      </rPr>
      <t xml:space="preserve">Depreciation: </t>
    </r>
    <r>
      <rPr>
        <sz val="10"/>
        <rFont val="Arial"/>
        <family val="2"/>
        <charset val="161"/>
      </rPr>
      <t>the estimated value of wear and tear of existing assets such as buildings, machinery, vehicles and furniture, etc.  It is based on an accounting depreciation concept and not on an economic one.</t>
    </r>
  </si>
  <si>
    <r>
      <rPr>
        <b/>
        <sz val="10"/>
        <rFont val="Arial"/>
        <family val="2"/>
        <charset val="161"/>
      </rPr>
      <t>Αποθέματα:</t>
    </r>
    <r>
      <rPr>
        <sz val="10"/>
        <rFont val="Arial"/>
        <family val="2"/>
        <charset val="161"/>
      </rPr>
      <t xml:space="preserve"> αναφέρονται στα αποθέματα στην αρχή και στο τέλος του έτους αναφοράς. Η αξία τους βασίζεται στη μέση τιμή αγοράς κατά τη διάρκεια του έτους.</t>
    </r>
  </si>
  <si>
    <r>
      <rPr>
        <b/>
        <sz val="10"/>
        <rFont val="Arial"/>
        <family val="2"/>
        <charset val="161"/>
      </rPr>
      <t>Stocks:</t>
    </r>
    <r>
      <rPr>
        <sz val="10"/>
        <rFont val="Arial"/>
        <family val="2"/>
        <charset val="161"/>
      </rPr>
      <t xml:space="preserve"> refer to stocks held at the beginning and end of the reference year valued at average purchase prices during the year.</t>
    </r>
  </si>
  <si>
    <r>
      <rPr>
        <b/>
        <sz val="10"/>
        <rFont val="Arial"/>
        <family val="2"/>
        <charset val="161"/>
      </rPr>
      <t>Indirect taxes:</t>
    </r>
    <r>
      <rPr>
        <sz val="10"/>
        <rFont val="Arial"/>
        <family val="2"/>
        <charset val="161"/>
      </rPr>
      <t xml:space="preserve"> refer to motor vehicle licences, professional and municipality taxes, fees for business licences, stamp duties and other indirect taxes.</t>
    </r>
  </si>
  <si>
    <r>
      <rPr>
        <b/>
        <sz val="10"/>
        <rFont val="Arial"/>
        <family val="2"/>
        <charset val="161"/>
      </rPr>
      <t xml:space="preserve">Τόκοι: </t>
    </r>
    <r>
      <rPr>
        <sz val="10"/>
        <rFont val="Arial"/>
        <family val="2"/>
        <charset val="161"/>
      </rPr>
      <t>αναφέρονται στα ποσά που πληρώθηκαν ως τόκος για δάνεια που συνήψε η επιχείρηση</t>
    </r>
    <r>
      <rPr>
        <sz val="10"/>
        <color indexed="8"/>
        <rFont val="Arial"/>
        <family val="2"/>
        <charset val="161"/>
      </rPr>
      <t>.</t>
    </r>
  </si>
  <si>
    <r>
      <rPr>
        <b/>
        <sz val="10"/>
        <rFont val="Arial"/>
        <family val="2"/>
        <charset val="161"/>
      </rPr>
      <t>Interest:</t>
    </r>
    <r>
      <rPr>
        <sz val="10"/>
        <rFont val="Arial"/>
        <family val="2"/>
        <charset val="161"/>
      </rPr>
      <t xml:space="preserve"> refers to the amount paid as interest for capital borrowed by the enterprise.</t>
    </r>
  </si>
  <si>
    <t>Κώδικας 
NACE Aναθ. 2</t>
  </si>
  <si>
    <t>NACE Rev. 2 
Code</t>
  </si>
  <si>
    <t xml:space="preserve">
Αριθμός επιχειρήσεων</t>
  </si>
  <si>
    <t xml:space="preserve">
Αξία παραγωγής</t>
  </si>
  <si>
    <t xml:space="preserve">
Κώδικας 
NACE Aναθ. 2</t>
  </si>
  <si>
    <t xml:space="preserve">
Αξία 
παραγωγής</t>
  </si>
  <si>
    <t xml:space="preserve">
Έξοδα παραγωγής</t>
  </si>
  <si>
    <t xml:space="preserve">
Διοικητικά
 έξοδα</t>
  </si>
  <si>
    <t xml:space="preserve">
Ενοίκια που πληρώθηκαν</t>
  </si>
  <si>
    <t xml:space="preserve">
Προστιθέμενη
αξία </t>
  </si>
  <si>
    <t xml:space="preserve">
Εργατικό κόστος</t>
  </si>
  <si>
    <t xml:space="preserve">
Αποσβέσεις</t>
  </si>
  <si>
    <t xml:space="preserve">
Λειτουργικό πλεόνασμα</t>
  </si>
  <si>
    <t xml:space="preserve">
Έμμεσοι 
φόροι
</t>
  </si>
  <si>
    <t xml:space="preserve">
Πληρωθέντες τόκοι </t>
  </si>
  <si>
    <t>Value 
added</t>
  </si>
  <si>
    <t xml:space="preserve">
Έσοδα από
παροχή
υπηρεσιών</t>
  </si>
  <si>
    <t xml:space="preserve">
Έσοδα από δραστηριότητες εμπορίου</t>
  </si>
  <si>
    <t xml:space="preserve">
Έσοδα από βιομηχανικές δραστηριότητες</t>
  </si>
  <si>
    <t xml:space="preserve">
Έσοδα από  κατασκευαστικές  δραστηριότητες</t>
  </si>
  <si>
    <t xml:space="preserve">
Έσοδα από  ενοίκια</t>
  </si>
  <si>
    <t xml:space="preserve">
Έσοδα από προμήθειες</t>
  </si>
  <si>
    <t xml:space="preserve">
Ολική αξία
πωλήσεων</t>
  </si>
  <si>
    <t xml:space="preserve">
Αλλαγή αποθεμάτων </t>
  </si>
  <si>
    <t xml:space="preserve">
Άλλα λειτουργικά
 έσοδα</t>
  </si>
  <si>
    <t xml:space="preserve">
Αξία προϊόντων που αγοράστηκαν
για μεταπώληση (-)</t>
  </si>
  <si>
    <t>9102 + 9103</t>
  </si>
  <si>
    <t xml:space="preserve">
Ακαθάριστες πάγιες     κεφαλαιουχικές  επενδύσεις</t>
  </si>
  <si>
    <t>Services and Transport Survey Results</t>
  </si>
  <si>
    <t>Αποτελέσματα Έρευνας Υπηρεσιών και Μεταφορών</t>
  </si>
  <si>
    <t xml:space="preserve">
Προστιθέμενη 
αξία </t>
  </si>
  <si>
    <t xml:space="preserve">
Κτίρια</t>
  </si>
  <si>
    <t xml:space="preserve">
Μεταφορικά
μέσα</t>
  </si>
  <si>
    <t xml:space="preserve">
Έπιπλα </t>
  </si>
  <si>
    <t xml:space="preserve">
Μηχανήματα, εξοπλισμός και άυλα αγαθά</t>
  </si>
  <si>
    <t xml:space="preserve">
Σύνολο</t>
  </si>
  <si>
    <t xml:space="preserve">
Αριθμός απασχοληθέντων</t>
  </si>
  <si>
    <t>Number of persons
engaged</t>
  </si>
  <si>
    <t xml:space="preserve">Production 
value                                                                                                          </t>
  </si>
  <si>
    <t>Gross fixed
capital
formation</t>
  </si>
  <si>
    <t>Σύμφωνα με τον περί Επίσημων Στατιστικών Νόμο του 2021 (Ν.25(Ι)/2021), όλα τα στοιχεία που συλλέγονται θεωρούνται εμπιστευτικά και χρησιμοποιούνται αποκλειστικά για σκοπούς στατιστικής. Καμιά πληροφορία που αφορά συγκεκριμένη επιχείρηση ή πρόσωπα δημοσιεύεται ή αποκαλύπτεται σε οποιονδήποτε.</t>
  </si>
  <si>
    <t>In compliance with the Official Statistics Law, No. 25(I) of 2021, all data collected are treated as confidential and used solely for statistical purposes. No data for individual firms or persons are published or disclosed to anyone.</t>
  </si>
  <si>
    <t xml:space="preserve">(1) Τα στοιχεία για τον τομέα L δεν περιλαμβάνουν τα τεκμαρτά και πληρωθέντα ενοίκια ιδιόκτητων ακινήτων. </t>
  </si>
  <si>
    <t>(1) Data for section L do not include imputed and paid rents of own real estates.</t>
  </si>
  <si>
    <t>(1) Τα στοιχεία για τον τομέα L δεν περιλαμβάνουν τις κεφαλαιουχικές επενδύσεις σε ιδιόκτητα ακίνητα.</t>
  </si>
  <si>
    <t>(1) Data for section L do not include capital expenditure on own real estates.</t>
  </si>
  <si>
    <t xml:space="preserve">
Η/Υ και λογισμικά προγράμματα</t>
  </si>
  <si>
    <t>Κώδικας 
NACE Aναθ. 2
NACE Rev. 2 
Code</t>
  </si>
  <si>
    <t>7711 + 7712</t>
  </si>
  <si>
    <t>5530 + 5590</t>
  </si>
  <si>
    <r>
      <rPr>
        <b/>
        <sz val="10"/>
        <rFont val="Arial"/>
        <family val="2"/>
        <charset val="161"/>
      </rPr>
      <t>Απασχόληση:</t>
    </r>
    <r>
      <rPr>
        <sz val="10"/>
        <rFont val="Arial"/>
        <family val="2"/>
        <charset val="161"/>
      </rPr>
      <t xml:space="preserve"> ο μέσος όρος του συνολικού αριθμού μισθωτών και αυτοεργοδοτουμένων κατά τη διάρκεια του έτους, σε ισοδυναμία πλήρους απασχόλησης.  </t>
    </r>
  </si>
  <si>
    <r>
      <rPr>
        <b/>
        <sz val="10"/>
        <rFont val="Arial"/>
        <family val="2"/>
        <charset val="161"/>
      </rPr>
      <t>Employment:</t>
    </r>
    <r>
      <rPr>
        <sz val="10"/>
        <rFont val="Arial"/>
        <family val="2"/>
        <charset val="161"/>
      </rPr>
      <t xml:space="preserve"> refers to the average number of employees and self-employed persons during the year, in full time equivalent terms.  </t>
    </r>
  </si>
  <si>
    <r>
      <rPr>
        <b/>
        <sz val="10"/>
        <rFont val="Arial"/>
        <family val="2"/>
        <charset val="161"/>
      </rPr>
      <t>Επιχείρηση:</t>
    </r>
    <r>
      <rPr>
        <sz val="10"/>
        <rFont val="Arial"/>
        <family val="2"/>
        <charset val="161"/>
      </rPr>
      <t xml:space="preserve"> αποτελείται από τον μικρότερο συνδυασμό νομικών μονάδων που απαρτίζει μια οργανωτική μονάδα παραγωγής αγαθών και υπηρεσιών η οποία διαθέτει ορισμένο βαθμό αυτονομίας σε επίπεδο λήψης αποφάσεων, κυρίως όσον αφορά τη διάθεση των τρεχόντων πόρων της. Μια επιχείρηση μπορεί να ασκεί μία ή περισσότερες δραστηριότητες σε έναν ή περισσότερους τόπους. Μια επιχείρηση μπορεί να αποτελείται από μία μόνο νομική μονάδα. Οι νομικές μονάδες είναι είτε νομικά πρόσωπα, των οποίων η ύπαρξη αναγνωρίζεται από το νόμο (εταιρείες), είτε φυσικά πρόσωπα, που ασκούν μια οικονομική δραστηριότητα ως ελεύθεροι επαγγελματίες.</t>
    </r>
  </si>
  <si>
    <r>
      <rPr>
        <b/>
        <sz val="10"/>
        <rFont val="Arial"/>
        <family val="2"/>
        <charset val="161"/>
      </rPr>
      <t>Enterprise:</t>
    </r>
    <r>
      <rPr>
        <sz val="10"/>
        <rFont val="Arial"/>
        <family val="2"/>
        <charset val="161"/>
      </rPr>
      <t xml:space="preserve"> the enterprise is the smallest combination of legal units that is an organizational unit producing goods or services, which benefits from a certain degree of autonomy in decision-making, especially for the allocation of its current resources. An enterprise carries out one or more activities at one or more locations. An enterprise may be a sole legal unit. Legal units include legal persons whose existence is recognized by law (companies), or natural persons who are engaged in an economic activity in their own right.</t>
    </r>
  </si>
  <si>
    <r>
      <rPr>
        <b/>
        <sz val="10"/>
        <rFont val="Arial"/>
        <family val="2"/>
        <charset val="161"/>
      </rPr>
      <t xml:space="preserve">Προστιθέμενη αξία: </t>
    </r>
    <r>
      <rPr>
        <sz val="10"/>
        <rFont val="Arial"/>
        <family val="2"/>
        <charset val="161"/>
      </rPr>
      <t>προκύπτει αφού αφαιρεθούν από την αξία παραγωγής</t>
    </r>
    <r>
      <rPr>
        <b/>
        <sz val="10"/>
        <rFont val="Arial"/>
        <family val="2"/>
        <charset val="161"/>
      </rPr>
      <t xml:space="preserve"> </t>
    </r>
    <r>
      <rPr>
        <sz val="10"/>
        <rFont val="Arial"/>
        <family val="2"/>
        <charset val="161"/>
      </rPr>
      <t>τα έξοδα παραγωγής, τα διοικητικά έξοδα και τα ενοίκια που πληρώθηκαν για κτίρια και μηχανήματα.</t>
    </r>
  </si>
  <si>
    <r>
      <rPr>
        <b/>
        <sz val="10"/>
        <rFont val="Arial"/>
        <family val="2"/>
        <charset val="161"/>
      </rPr>
      <t xml:space="preserve">Value added: </t>
    </r>
    <r>
      <rPr>
        <sz val="10"/>
        <rFont val="Arial"/>
        <family val="2"/>
        <charset val="161"/>
      </rPr>
      <t>is derived by deducting from the production value the production expenses, the administrative expenses and rents paid for buildings and machinery.</t>
    </r>
  </si>
  <si>
    <r>
      <rPr>
        <b/>
        <sz val="10"/>
        <rFont val="Arial"/>
        <family val="2"/>
        <charset val="161"/>
      </rPr>
      <t>Ακαθάριστες πάγιες κεφαλαιουχικές επενδύσεις:</t>
    </r>
    <r>
      <rPr>
        <sz val="10"/>
        <rFont val="Arial"/>
        <family val="2"/>
        <charset val="161"/>
      </rPr>
      <t xml:space="preserve"> αναφέρονται στις κεφαλαιουχικές δαπάνες εξαιρουμένης της γης αφού αφαιρεθεί η αξία των πωλήσεων αντίστοιχου κεφαλαιουχικού εξοπλισμού. Το κόστος κεφαλαιουχικού εξοπλισμού που παράγεται για ιδία χρήση και οι προσθήκες ή μετατροπές περιλαμβάνονται στις πάγιες κεφαλαιουχικές επενδύσεις. Η αξία πάγιων κεφαλαίων περιλαμβάνει το ολικό κόστος, δηλαδή την τιμή παράδοσης συν το κόστος εγκατάστασης.</t>
    </r>
  </si>
  <si>
    <r>
      <rPr>
        <b/>
        <sz val="10"/>
        <rFont val="Arial"/>
        <family val="2"/>
        <charset val="161"/>
      </rPr>
      <t>Gross fixed capital formation:</t>
    </r>
    <r>
      <rPr>
        <sz val="10"/>
        <rFont val="Arial"/>
        <family val="2"/>
        <charset val="161"/>
      </rPr>
      <t xml:space="preserve"> refers to the expenditure on fixed assets excluding land, less the value of sales of similar fixed assets. The cost of any assets produced for own use and of any major additions and alterations to existing fixed assets are included. Fixed assets acquired from others were valued at the full cost incurred, i.e. at the delivery prices plus installation costs.</t>
    </r>
  </si>
  <si>
    <r>
      <rPr>
        <b/>
        <sz val="10"/>
        <rFont val="Arial"/>
        <family val="2"/>
        <charset val="161"/>
      </rPr>
      <t xml:space="preserve">Έμμεσοι φόροι: </t>
    </r>
    <r>
      <rPr>
        <sz val="10"/>
        <rFont val="Arial"/>
        <family val="2"/>
        <charset val="161"/>
      </rPr>
      <t>περιλαμβάνουν τις άδειες οχημάτων, τους επαγγελματικούς και δημοτικούς φόρους, τις άδειες λειτουργίας των επιχειρήσεων, τα χαρτόσημα και άλλους έμμεσους φόρους.</t>
    </r>
  </si>
  <si>
    <t>50 + 51</t>
  </si>
  <si>
    <t>5010 + 5110</t>
  </si>
  <si>
    <t>ΑΝΑΛΥΤΙΚΟΙ ΠΙΝΑΚΕΣ ΓΙΑ ΤΟ 2024</t>
  </si>
  <si>
    <t>DETAILED TABLES FOR 2024</t>
  </si>
  <si>
    <t>ΕΡΕΥΝΑ ΥΠΗΡΕΣΙΩΝ ΚΑΙ ΜΕΤΑΦΟΡΩΝ 2024</t>
  </si>
  <si>
    <t>SERVICES AND TRANSPORT SURVEY 2024</t>
  </si>
  <si>
    <t>Αριθμός επιχειρήσεων, απασχόληση, αξία παραγωγής, προστιθέμενη αξία και ακαθάριστες πάγιες κεφαλαιουχικές επενδύσεις κατά οικονομική δραστηριότητα, 2024</t>
  </si>
  <si>
    <t>Απασχόληση και εργατικό κόστος κατά κατηγορία εργαζομένων και οικονομική δραστηριότητα, 2024</t>
  </si>
  <si>
    <t>Αξία πωλήσεων και αξία παραγωγής κατά οικονομική δραστηριότητα, 2024</t>
  </si>
  <si>
    <t>Αξία παραγωγής, ενδιάμεση ανάλωση, προστιθέμενη αξία, εργατικό κόστος και τόκοι που πληρώθηκαν για δάνεια κατά οικονομική δραστηριότητα, 2024</t>
  </si>
  <si>
    <t>Ακαθάριστες πάγιες κεφαλαιουχικές επενδύσεις κατά κατηγορία και οικονομική δραστηριότητα, 2024</t>
  </si>
  <si>
    <t>Number of enterprises, employment, production value, value added and gross fixed capital formation by economic activity, 2024</t>
  </si>
  <si>
    <t>Employment and labour costs by occupational category and economic activity, 2024</t>
  </si>
  <si>
    <t>Turnover and production value by economic activity, 2024</t>
  </si>
  <si>
    <t>Production value, intermediate inputs, value added, labour costs and interest paid on loans by economic activity, 2024</t>
  </si>
  <si>
    <t>Gross fixed capital formation by type and economic activity, 2024</t>
  </si>
  <si>
    <t>Η περίοδος στην οποία αναφέρονται οι πληροφορίες είναι το ημερολογιακό έτος 2024.</t>
  </si>
  <si>
    <t>The reference period for the data collected is the calendar year 2024.</t>
  </si>
  <si>
    <t>Η Έρευνα διεξάγεται πάνω σε δειγματοληπτική βάση για επιχειρήσεις που απασχολούν λιγότερα από 20 άτομα, ενώ καλύπτει όλες τις επιχειρήσεις που απασχολούν 20 άτομα και άνω. Το Μητρώο Επιχειρήσεων αποτέλεσε τη βάση για την επιλογή του δείγματος. Για το έτος αναφοράς 2024, στην Έρευνα συμμετείχαν περίπου 4.100 επιχειρήσεις.</t>
  </si>
  <si>
    <t xml:space="preserve">Τhe Survey is carried out on a sample basis for the enterprises employing less than 20 persons, while it covers all enterprises engaging 20 persons and over. The Business Register provided the framework for drawing the sample. For the reference year 2024, around 4.100 enterprises participated in the Survey. </t>
  </si>
  <si>
    <t>TABLE       5:  GROSS FIXED CAPITAL FORMATION BY TYPE AND ECONOMIC ACTIVITY, 2024</t>
  </si>
  <si>
    <t>ΠINAKAΣ   5:  ΑΚΑΘΑΡΙΣΤΕΣ ΠΑΓΙΕΣ ΚΕΦΑΛΑΙΟΥΧΙΚΕΣ ΕΠΕΝΔΥΣΕΙΣ ΚΑΤΑ ΚΑΤΗΓΟΡΙΑ ΚΑΙ 
                           ΟΙΚΟΝΟΜΙΚΗ ΔΡΑΣΤΗΡΙΟΤΗΤΑ, 2024</t>
  </si>
  <si>
    <t>ΠINAKAΣ   4:  ΑΞΙΑ ΠΑΡΑΓΩΓΗΣ, ΕΝΔΙΑΜΕΣΗ ΑΝΑΛΩΣΗ, ΠΡΟΣΤΙΘΕΜΕΝΗ ΑΞΙΑ, ΕΡΓΑΤΙΚΟ ΚΟΣΤΟΣ ΚΑΙ ΤΟΚΟΙ ΠΟΥ ΠΛΗΡΩΘΗΚΑΝ ΓΙΑ 
                        ΔΑΝΕΙΑ ΚΑΤΑ ΟΙΚΟΝΟΜΙΚΗ ΔΡΑΣΤΗΡΙΟΤΗΤΑ, 2024</t>
  </si>
  <si>
    <t>TABLE       4:  PRODUCTION VALUE, INTERMEDIATE INPUTS, VALUE ADDED, LABOUR COSTS AND INTEREST PAID ON LOANS BY ECONOMIC 
                        ACTIVITY, 2024</t>
  </si>
  <si>
    <t>ΠINAKAΣ   3:  ΑΞΙΑ ΠΩΛΗΣΕΩΝ ΚΑΙ ΑΞΙΑ ΠΑΡΑΓΩΓΗΣ ΚΑΤΑ ΟΙΚΟΝΟΜΙΚΗ ΔΡΑΣΤΗΡΙΟΤΗΤΑ, 2024</t>
  </si>
  <si>
    <t>TABLE       3:  TURNOVER AND PRODUCTION VALUE BY ECONOMIC ACTIVITY, 2024</t>
  </si>
  <si>
    <t>ΠINAKAΣ   2:  ΑΠΑΣΧΟΛΗΣΗ ΚΑΙ ΕΡΓΑΤΙΚΟ ΚΟΣΤΟΣ ΚΑΤΑ ΚΑΤΗΓΟΡΙΑ ΕΡΓΑΖΟΜΕΝΩΝ ΚΑΙ 
                          ΟΙΚΟΝΟΜΙΚΗ ΔΡΑΣΤΗΡΙΟΤΗΤΑ, 2024</t>
  </si>
  <si>
    <t>ΠINAKAΣ  1:  ΑΡΙΘΜΟΣ ΕΠΙΧΕΙΡΗΣΕΩΝ, ΑΠΑΣΧΟΛΗΣΗ, ΑΞΙΑ ΠΑΡΑΓΩΓΗΣ, ΠΡΟΣΤΙΘΕΜΕΝΗ 
                           ΑΞΙΑ ΚΑΙ ΑΘΑΡΙΣΤΕΣ ΠΑΓΙΕΣ ΚΕΦΑΛΑΙΟΥΧΙΚΕΣ ΕΠΕΝΔΥΣΕΙΣ ΚΑΤΑ 
                           ΟΙΚΟΝΟΜΙΚΗ ΔΡΑΣΤΗΡΙΟΤΗΤΑ, 2024</t>
  </si>
  <si>
    <t>TABLE      1:  NUMBER OF ENTERPRISES, EMPLOYMENT, PRODUCTION VALUE, VALUE ADDED
                         AND GROSS FIXED CAPITAL FORMATION BY ECONOMIC ACTIVITY, 2024</t>
  </si>
  <si>
    <t>TABLE       2:  EMPLOYMENT AND LABOUR COSTS BY OCCUPATIONAL CATEGORY 
                          AND ECONOMIC ACTIVITY, 2024</t>
  </si>
  <si>
    <t>8520 + 8560</t>
  </si>
  <si>
    <t>COPYRIGHT ©: 2026 ΚΥΠΡΙΑΚΗ ΔΗΜΟΚΡΑΤΙΑ, ΣΤΑΤΙΣΤΙΚΗ ΥΠΗΡΕΣΙΑ/REPUBLIC OF CYPRUS, STATISTICAL SERVICE</t>
  </si>
  <si>
    <r>
      <rPr>
        <b/>
        <sz val="10"/>
        <rFont val="Arial"/>
        <family val="2"/>
        <charset val="161"/>
      </rPr>
      <t>Προστιθέμενη αξία σε τιμές κόστους συντελεστών παραγωγής:</t>
    </r>
    <r>
      <rPr>
        <sz val="10"/>
        <rFont val="Arial"/>
        <family val="2"/>
        <charset val="161"/>
      </rPr>
      <t xml:space="preserve"> προκύπτει αφού αφαιρεθούν από την προστιθέμενη αξία οι έμμεσοι φόροι. Περιλαμβάνει το εργατικό κόστος, τις αποσβέσεις και το λειτουργικό πλεόνασμα.</t>
    </r>
  </si>
  <si>
    <t xml:space="preserve">
Προστιθέμενη αξία σε τιμές κόστους  συντελεστών</t>
  </si>
  <si>
    <t>Production 
value</t>
  </si>
  <si>
    <t>Production expenses</t>
  </si>
  <si>
    <t>Administrative
 expenses</t>
  </si>
  <si>
    <t>Rent
 paid</t>
  </si>
  <si>
    <t xml:space="preserve">Value 
added </t>
  </si>
  <si>
    <t xml:space="preserve">Indirect 
taxes </t>
  </si>
  <si>
    <t>Value added at factor cost</t>
  </si>
  <si>
    <t>Labour 
cost</t>
  </si>
  <si>
    <t>Depreciation</t>
  </si>
  <si>
    <t>Operating
surplus</t>
  </si>
  <si>
    <t xml:space="preserve">Interest 
paid
</t>
  </si>
  <si>
    <t>(Τελευταία Ενημέρωση/Last update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</si>
</sst>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 \ \ \ \ "/>
    <numFmt numFmtId="165" formatCode="#,##0\ \ "/>
  </numFmts>
  <fonts count="51">
    <font>
      <sz val="10"/>
      <name val="Arial"/>
      <charset val="161"/>
    </font>
    <font>
      <sz val="10"/>
      <color indexed="8"/>
      <name val="»οξτΫςξα"/>
      <charset val="161"/>
    </font>
    <font>
      <sz val="10"/>
      <name val="Arial"/>
      <family val="2"/>
      <charset val="161"/>
    </font>
    <font>
      <sz val="10"/>
      <name val="Times New Roman"/>
      <family val="1"/>
      <charset val="161"/>
    </font>
    <font>
      <b/>
      <sz val="10"/>
      <name val="Times New Roman"/>
      <family val="1"/>
      <charset val="161"/>
    </font>
    <font>
      <b/>
      <i/>
      <sz val="18"/>
      <color indexed="18"/>
      <name val="Times New Roman"/>
      <family val="1"/>
      <charset val="161"/>
    </font>
    <font>
      <b/>
      <sz val="12"/>
      <name val="Times New Roman"/>
      <family val="1"/>
      <charset val="161"/>
    </font>
    <font>
      <b/>
      <sz val="36"/>
      <color indexed="18"/>
      <name val="Times New Roman"/>
      <family val="1"/>
      <charset val="161"/>
    </font>
    <font>
      <sz val="10"/>
      <color indexed="8"/>
      <name val="Arial"/>
      <family val="2"/>
      <charset val="161"/>
    </font>
    <font>
      <sz val="9"/>
      <name val="Arial"/>
      <family val="2"/>
      <charset val="161"/>
    </font>
    <font>
      <b/>
      <sz val="10"/>
      <color indexed="18"/>
      <name val="Arial"/>
      <family val="2"/>
      <charset val="161"/>
    </font>
    <font>
      <b/>
      <sz val="10"/>
      <name val="Arial"/>
      <family val="2"/>
      <charset val="161"/>
    </font>
    <font>
      <b/>
      <i/>
      <sz val="10"/>
      <name val="Arial"/>
      <family val="2"/>
      <charset val="161"/>
    </font>
    <font>
      <b/>
      <sz val="9"/>
      <name val="Arial"/>
      <family val="2"/>
      <charset val="161"/>
    </font>
    <font>
      <b/>
      <i/>
      <sz val="10"/>
      <color indexed="8"/>
      <name val="Arial"/>
      <family val="2"/>
      <charset val="161"/>
    </font>
    <font>
      <b/>
      <sz val="12"/>
      <name val="Arial"/>
      <family val="2"/>
      <charset val="161"/>
    </font>
    <font>
      <b/>
      <sz val="11"/>
      <name val="Arial"/>
      <family val="2"/>
      <charset val="161"/>
    </font>
    <font>
      <b/>
      <sz val="15"/>
      <color indexed="18"/>
      <name val="Arial"/>
      <family val="2"/>
      <charset val="161"/>
    </font>
    <font>
      <b/>
      <sz val="15"/>
      <name val="Arial"/>
      <family val="2"/>
      <charset val="161"/>
    </font>
    <font>
      <b/>
      <u/>
      <sz val="10"/>
      <name val="Arial"/>
      <family val="2"/>
      <charset val="161"/>
    </font>
    <font>
      <sz val="15"/>
      <name val="Arial"/>
      <family val="2"/>
      <charset val="161"/>
    </font>
    <font>
      <b/>
      <sz val="10"/>
      <name val="Arial"/>
      <family val="2"/>
    </font>
    <font>
      <b/>
      <sz val="36"/>
      <name val="Arial"/>
      <family val="2"/>
    </font>
    <font>
      <b/>
      <sz val="36"/>
      <color indexed="18"/>
      <name val="Arial"/>
      <family val="2"/>
    </font>
    <font>
      <b/>
      <sz val="9"/>
      <name val="Arial"/>
      <family val="2"/>
    </font>
    <font>
      <u/>
      <sz val="11"/>
      <color theme="10"/>
      <name val="Calibri"/>
      <family val="2"/>
      <charset val="161"/>
    </font>
    <font>
      <u/>
      <sz val="10"/>
      <color theme="10"/>
      <name val="Arial"/>
      <family val="2"/>
      <charset val="161"/>
    </font>
    <font>
      <b/>
      <sz val="10"/>
      <color rgb="FF0000FF"/>
      <name val="Arial"/>
      <family val="2"/>
      <charset val="161"/>
    </font>
    <font>
      <b/>
      <u/>
      <sz val="10"/>
      <color theme="10"/>
      <name val="Arial"/>
      <family val="2"/>
      <charset val="161"/>
    </font>
    <font>
      <sz val="9"/>
      <color theme="1"/>
      <name val="Times New Roman"/>
      <family val="1"/>
      <charset val="161"/>
    </font>
    <font>
      <sz val="9"/>
      <color theme="1"/>
      <name val="Arial"/>
      <family val="2"/>
      <charset val="161"/>
    </font>
    <font>
      <b/>
      <sz val="9"/>
      <color theme="1"/>
      <name val="Arial"/>
      <family val="2"/>
      <charset val="161"/>
    </font>
    <font>
      <b/>
      <sz val="9"/>
      <color theme="1"/>
      <name val="Times New Roman"/>
      <family val="1"/>
      <charset val="161"/>
    </font>
    <font>
      <sz val="11"/>
      <color theme="1"/>
      <name val="Times New Roman"/>
      <family val="1"/>
      <charset val="161"/>
    </font>
    <font>
      <b/>
      <u/>
      <sz val="10"/>
      <color theme="1"/>
      <name val="Arial"/>
      <family val="2"/>
      <charset val="161"/>
    </font>
    <font>
      <sz val="10"/>
      <color rgb="FF000000"/>
      <name val="Arial"/>
      <family val="2"/>
      <charset val="161"/>
    </font>
    <font>
      <sz val="10"/>
      <color theme="1"/>
      <name val="Arial"/>
      <family val="2"/>
      <charset val="161"/>
    </font>
    <font>
      <sz val="11"/>
      <color rgb="FF000000"/>
      <name val="Times New Roman"/>
      <family val="1"/>
      <charset val="161"/>
    </font>
    <font>
      <b/>
      <sz val="10"/>
      <color theme="1"/>
      <name val="Arial"/>
      <family val="2"/>
      <charset val="161"/>
    </font>
    <font>
      <sz val="10"/>
      <color rgb="FF0000FF"/>
      <name val="Arial"/>
      <family val="2"/>
      <charset val="161"/>
    </font>
    <font>
      <b/>
      <sz val="9"/>
      <color rgb="FF0000FF"/>
      <name val="Arial"/>
      <family val="2"/>
    </font>
    <font>
      <b/>
      <sz val="11"/>
      <name val="Calibri"/>
      <family val="2"/>
      <charset val="161"/>
      <scheme val="minor"/>
    </font>
    <font>
      <b/>
      <sz val="9"/>
      <color rgb="FF0000FF"/>
      <name val="Arial"/>
      <family val="2"/>
      <charset val="161"/>
    </font>
    <font>
      <b/>
      <sz val="12"/>
      <color rgb="FF0000FF"/>
      <name val="Arial"/>
      <family val="2"/>
      <charset val="161"/>
    </font>
    <font>
      <sz val="10"/>
      <name val="»οξτΫςξα"/>
      <charset val="161"/>
    </font>
    <font>
      <sz val="10"/>
      <name val="MS Sans Serif"/>
      <family val="2"/>
      <charset val="161"/>
    </font>
    <font>
      <sz val="9"/>
      <color indexed="8"/>
      <name val="»οξτΫςξα"/>
      <charset val="161"/>
    </font>
    <font>
      <sz val="10"/>
      <name val="Times"/>
      <family val="1"/>
    </font>
    <font>
      <sz val="10"/>
      <name val="MS Sans Serif"/>
    </font>
    <font>
      <sz val="8"/>
      <name val="Arial"/>
      <family val="2"/>
      <charset val="161"/>
    </font>
    <font>
      <sz val="8"/>
      <name val="Arial"/>
      <family val="2"/>
      <charset val="161"/>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rgb="FFF2F2F2"/>
        <bgColor indexed="64"/>
      </patternFill>
    </fill>
    <fill>
      <patternFill patternType="solid">
        <fgColor theme="0"/>
        <bgColor theme="0"/>
      </patternFill>
    </fill>
    <fill>
      <patternFill patternType="solid">
        <fgColor rgb="FFFFFFCC"/>
        <bgColor indexed="64"/>
      </patternFill>
    </fill>
    <fill>
      <patternFill patternType="solid">
        <fgColor rgb="FFC0C0C0"/>
        <bgColor indexed="64"/>
      </patternFill>
    </fill>
    <fill>
      <patternFill patternType="solid">
        <fgColor theme="0" tint="-0.24994659260841701"/>
        <bgColor theme="0"/>
      </patternFill>
    </fill>
    <fill>
      <patternFill patternType="solid">
        <fgColor theme="0"/>
        <bgColor indexed="64"/>
      </patternFill>
    </fill>
    <fill>
      <patternFill patternType="solid">
        <fgColor theme="4" tint="0.79998168889431442"/>
        <bgColor theme="0"/>
      </patternFill>
    </fill>
    <fill>
      <patternFill patternType="solid">
        <fgColor theme="0" tint="-4.9989318521683403E-2"/>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rgb="FF0000FF"/>
      </top>
      <bottom/>
      <diagonal/>
    </border>
    <border>
      <left/>
      <right/>
      <top style="thin">
        <color rgb="FF0000FF"/>
      </top>
      <bottom/>
      <diagonal/>
    </border>
    <border>
      <left/>
      <right/>
      <top/>
      <bottom style="thin">
        <color rgb="FF0000FF"/>
      </bottom>
      <diagonal/>
    </border>
    <border>
      <left/>
      <right style="thin">
        <color rgb="FF0000FF"/>
      </right>
      <top/>
      <bottom/>
      <diagonal/>
    </border>
    <border>
      <left style="thin">
        <color rgb="FF0000FF"/>
      </left>
      <right style="thin">
        <color rgb="FF0000FF"/>
      </right>
      <top/>
      <bottom style="thin">
        <color rgb="FF0000FF"/>
      </bottom>
      <diagonal/>
    </border>
    <border>
      <left style="thin">
        <color rgb="FF0000FF"/>
      </left>
      <right style="thin">
        <color rgb="FF0000FF"/>
      </right>
      <top/>
      <bottom/>
      <diagonal/>
    </border>
    <border>
      <left style="thin">
        <color rgb="FF0000FF"/>
      </left>
      <right style="thin">
        <color rgb="FF0000FF"/>
      </right>
      <top style="thin">
        <color indexed="64"/>
      </top>
      <bottom/>
      <diagonal/>
    </border>
    <border>
      <left/>
      <right style="thin">
        <color rgb="FF0000FF"/>
      </right>
      <top/>
      <bottom style="thin">
        <color rgb="FF0000FF"/>
      </bottom>
      <diagonal/>
    </border>
    <border>
      <left/>
      <right style="thin">
        <color rgb="FF0000FF"/>
      </right>
      <top style="thin">
        <color rgb="FF0000FF"/>
      </top>
      <bottom/>
      <diagonal/>
    </border>
    <border>
      <left style="thin">
        <color rgb="FF0000FF"/>
      </left>
      <right/>
      <top/>
      <bottom/>
      <diagonal/>
    </border>
    <border>
      <left style="thin">
        <color rgb="FF0000FF"/>
      </left>
      <right style="thin">
        <color rgb="FF0000FF"/>
      </right>
      <top style="thin">
        <color rgb="FF0000FF"/>
      </top>
      <bottom/>
      <diagonal/>
    </border>
    <border>
      <left style="thin">
        <color rgb="FF0000FF"/>
      </left>
      <right/>
      <top style="thin">
        <color indexed="64"/>
      </top>
      <bottom/>
      <diagonal/>
    </border>
    <border>
      <left style="thin">
        <color rgb="FF0000FF"/>
      </left>
      <right/>
      <top/>
      <bottom style="thin">
        <color rgb="FF0000FF"/>
      </bottom>
      <diagonal/>
    </border>
    <border>
      <left style="thin">
        <color rgb="FF0000FF"/>
      </left>
      <right/>
      <top style="thin">
        <color rgb="FF0000FF"/>
      </top>
      <bottom/>
      <diagonal/>
    </border>
    <border>
      <left style="thin">
        <color rgb="FF0000FF"/>
      </left>
      <right style="thin">
        <color rgb="FF0000FF"/>
      </right>
      <top/>
      <bottom style="thin">
        <color indexed="64"/>
      </bottom>
      <diagonal/>
    </border>
    <border>
      <left/>
      <right/>
      <top/>
      <bottom style="double">
        <color rgb="FF0000FF"/>
      </bottom>
      <diagonal/>
    </border>
  </borders>
  <cellStyleXfs count="11">
    <xf numFmtId="0" fontId="0" fillId="0" borderId="0"/>
    <xf numFmtId="0" fontId="25" fillId="0" borderId="0" applyNumberFormat="0" applyFill="0" applyBorder="0" applyAlignment="0" applyProtection="0">
      <alignment vertical="top"/>
      <protection locked="0"/>
    </xf>
    <xf numFmtId="0" fontId="2" fillId="0" borderId="0"/>
    <xf numFmtId="0" fontId="2" fillId="0" borderId="0"/>
    <xf numFmtId="0" fontId="1" fillId="0" borderId="0"/>
    <xf numFmtId="43" fontId="47" fillId="0" borderId="0" applyFont="0" applyFill="0" applyBorder="0" applyAlignment="0" applyProtection="0"/>
    <xf numFmtId="0" fontId="44" fillId="0" borderId="0"/>
    <xf numFmtId="0" fontId="44" fillId="0" borderId="0"/>
    <xf numFmtId="0" fontId="45" fillId="0" borderId="0"/>
    <xf numFmtId="0" fontId="46" fillId="0" borderId="0"/>
    <xf numFmtId="0" fontId="48" fillId="0" borderId="0"/>
  </cellStyleXfs>
  <cellXfs count="211">
    <xf numFmtId="0" fontId="0" fillId="0" borderId="0" xfId="0"/>
    <xf numFmtId="0" fontId="0" fillId="4" borderId="0" xfId="0" applyFill="1"/>
    <xf numFmtId="0" fontId="7" fillId="4" borderId="0" xfId="0" applyFont="1" applyFill="1" applyAlignment="1">
      <alignment horizontal="center" vertical="center"/>
    </xf>
    <xf numFmtId="0" fontId="2" fillId="5" borderId="0" xfId="0" applyFont="1" applyFill="1"/>
    <xf numFmtId="164" fontId="2" fillId="5" borderId="0" xfId="0" applyNumberFormat="1" applyFont="1" applyFill="1"/>
    <xf numFmtId="0" fontId="2" fillId="5" borderId="0" xfId="0" applyFont="1" applyFill="1" applyAlignment="1">
      <alignment horizontal="right"/>
    </xf>
    <xf numFmtId="0" fontId="10" fillId="5" borderId="0" xfId="4" applyFont="1" applyFill="1" applyAlignment="1" applyProtection="1">
      <alignment horizontal="left"/>
      <protection locked="0"/>
    </xf>
    <xf numFmtId="0" fontId="11" fillId="5" borderId="0" xfId="0" applyFont="1" applyFill="1"/>
    <xf numFmtId="3" fontId="2" fillId="5" borderId="0" xfId="0" applyNumberFormat="1" applyFont="1" applyFill="1" applyAlignment="1">
      <alignment horizontal="right" indent="3"/>
    </xf>
    <xf numFmtId="164" fontId="11" fillId="5" borderId="0" xfId="0" applyNumberFormat="1" applyFont="1" applyFill="1" applyAlignment="1">
      <alignment horizontal="right"/>
    </xf>
    <xf numFmtId="3" fontId="2" fillId="5" borderId="0" xfId="0" applyNumberFormat="1" applyFont="1" applyFill="1" applyAlignment="1">
      <alignment horizontal="right" indent="2"/>
    </xf>
    <xf numFmtId="0" fontId="26" fillId="5" borderId="0" xfId="1" applyNumberFormat="1" applyFont="1" applyFill="1" applyBorder="1" applyAlignment="1" applyProtection="1">
      <alignment horizontal="left"/>
      <protection locked="0"/>
    </xf>
    <xf numFmtId="0" fontId="27" fillId="5" borderId="0" xfId="0" applyFont="1" applyFill="1" applyAlignment="1">
      <alignment horizontal="center" vertical="top" wrapText="1"/>
    </xf>
    <xf numFmtId="0" fontId="13" fillId="5" borderId="0" xfId="3" applyFont="1" applyFill="1" applyAlignment="1">
      <alignment horizontal="left"/>
    </xf>
    <xf numFmtId="0" fontId="2" fillId="5" borderId="9" xfId="0" applyFont="1" applyFill="1" applyBorder="1"/>
    <xf numFmtId="0" fontId="12" fillId="5" borderId="9" xfId="2" applyFont="1" applyFill="1" applyBorder="1" applyAlignment="1">
      <alignment horizontal="left" vertical="center"/>
    </xf>
    <xf numFmtId="3" fontId="27" fillId="5" borderId="0" xfId="0" applyNumberFormat="1" applyFont="1" applyFill="1" applyAlignment="1">
      <alignment horizontal="center" vertical="top" wrapText="1"/>
    </xf>
    <xf numFmtId="3" fontId="27" fillId="5" borderId="10" xfId="0" applyNumberFormat="1" applyFont="1" applyFill="1" applyBorder="1" applyAlignment="1">
      <alignment horizontal="center" vertical="top" wrapText="1"/>
    </xf>
    <xf numFmtId="49" fontId="11" fillId="5" borderId="11" xfId="0" applyNumberFormat="1" applyFont="1" applyFill="1" applyBorder="1" applyAlignment="1">
      <alignment horizontal="center" vertical="top" wrapText="1"/>
    </xf>
    <xf numFmtId="49" fontId="11" fillId="5" borderId="11" xfId="0" applyNumberFormat="1" applyFont="1" applyFill="1" applyBorder="1" applyAlignment="1">
      <alignment horizontal="center" vertical="top"/>
    </xf>
    <xf numFmtId="0" fontId="27" fillId="5" borderId="12" xfId="0" applyFont="1" applyFill="1" applyBorder="1" applyAlignment="1">
      <alignment horizontal="center" vertical="top" wrapText="1"/>
    </xf>
    <xf numFmtId="0" fontId="27" fillId="5" borderId="10" xfId="0" applyFont="1" applyFill="1" applyBorder="1" applyAlignment="1" applyProtection="1">
      <alignment horizontal="center" vertical="top" wrapText="1"/>
      <protection locked="0"/>
    </xf>
    <xf numFmtId="0" fontId="27" fillId="5" borderId="11" xfId="0" applyFont="1" applyFill="1" applyBorder="1" applyAlignment="1" applyProtection="1">
      <alignment horizontal="center" vertical="top" wrapText="1"/>
      <protection locked="0"/>
    </xf>
    <xf numFmtId="0" fontId="28" fillId="3" borderId="1" xfId="1" applyFont="1" applyFill="1" applyBorder="1" applyAlignment="1" applyProtection="1">
      <alignment horizontal="center" vertical="center"/>
    </xf>
    <xf numFmtId="0" fontId="26" fillId="3" borderId="2" xfId="1" applyFont="1" applyFill="1" applyBorder="1" applyAlignment="1" applyProtection="1">
      <alignment horizontal="center" vertical="center"/>
    </xf>
    <xf numFmtId="0" fontId="26" fillId="3" borderId="1" xfId="1" applyFont="1" applyFill="1" applyBorder="1" applyAlignment="1" applyProtection="1">
      <alignment horizontal="center" vertical="center"/>
    </xf>
    <xf numFmtId="0" fontId="26" fillId="6" borderId="1" xfId="1" applyFont="1" applyFill="1" applyBorder="1" applyAlignment="1" applyProtection="1">
      <alignment horizontal="center" vertical="center"/>
    </xf>
    <xf numFmtId="0" fontId="27" fillId="6" borderId="1" xfId="0" applyFont="1" applyFill="1" applyBorder="1" applyAlignment="1">
      <alignment horizontal="center" vertical="center"/>
    </xf>
    <xf numFmtId="0" fontId="15" fillId="7" borderId="0" xfId="2" applyFont="1" applyFill="1" applyAlignment="1">
      <alignment horizontal="center" vertical="center"/>
    </xf>
    <xf numFmtId="0" fontId="16" fillId="7" borderId="0" xfId="2" applyFont="1" applyFill="1" applyAlignment="1">
      <alignment horizontal="center" vertical="center" wrapText="1"/>
    </xf>
    <xf numFmtId="0" fontId="17" fillId="2" borderId="0" xfId="0" applyFont="1" applyFill="1" applyAlignment="1">
      <alignment horizontal="center" vertical="center"/>
    </xf>
    <xf numFmtId="0" fontId="18" fillId="7" borderId="0" xfId="2" applyFont="1" applyFill="1" applyAlignment="1">
      <alignment horizontal="center" vertical="center"/>
    </xf>
    <xf numFmtId="0" fontId="29" fillId="5" borderId="0" xfId="0" applyFont="1" applyFill="1"/>
    <xf numFmtId="0" fontId="30" fillId="5" borderId="0" xfId="0" applyFont="1" applyFill="1"/>
    <xf numFmtId="0" fontId="31" fillId="5" borderId="0" xfId="0" applyFont="1" applyFill="1"/>
    <xf numFmtId="0" fontId="32" fillId="5" borderId="0" xfId="0" applyFont="1" applyFill="1" applyAlignment="1">
      <alignment wrapText="1"/>
    </xf>
    <xf numFmtId="0" fontId="3" fillId="5" borderId="0" xfId="2" applyFont="1" applyFill="1" applyAlignment="1">
      <alignment horizontal="left" vertical="center"/>
    </xf>
    <xf numFmtId="0" fontId="9" fillId="5" borderId="0" xfId="3" applyFont="1" applyFill="1" applyAlignment="1">
      <alignment horizontal="left"/>
    </xf>
    <xf numFmtId="0" fontId="29" fillId="5" borderId="9" xfId="0" applyFont="1" applyFill="1" applyBorder="1"/>
    <xf numFmtId="0" fontId="0" fillId="5" borderId="0" xfId="0" applyFill="1"/>
    <xf numFmtId="0" fontId="33" fillId="5" borderId="0" xfId="0" applyFont="1" applyFill="1" applyAlignment="1">
      <alignment horizontal="left" vertical="top" wrapText="1"/>
    </xf>
    <xf numFmtId="0" fontId="6" fillId="5" borderId="0" xfId="2" applyFont="1" applyFill="1" applyAlignment="1">
      <alignment horizontal="center" vertical="center"/>
    </xf>
    <xf numFmtId="0" fontId="33" fillId="5" borderId="0" xfId="0" applyFont="1" applyFill="1" applyAlignment="1">
      <alignment horizontal="left" vertical="top"/>
    </xf>
    <xf numFmtId="0" fontId="19" fillId="5" borderId="0" xfId="0" applyFont="1" applyFill="1" applyAlignment="1">
      <alignment vertical="center"/>
    </xf>
    <xf numFmtId="0" fontId="2" fillId="5" borderId="0" xfId="0" applyFont="1" applyFill="1" applyAlignment="1">
      <alignment vertical="center"/>
    </xf>
    <xf numFmtId="0" fontId="11" fillId="5" borderId="0" xfId="0" applyFont="1" applyFill="1" applyAlignment="1">
      <alignment vertical="center"/>
    </xf>
    <xf numFmtId="0" fontId="2" fillId="5" borderId="0" xfId="0" applyFont="1" applyFill="1" applyAlignment="1">
      <alignment horizontal="justify" vertical="top"/>
    </xf>
    <xf numFmtId="0" fontId="2" fillId="5" borderId="0" xfId="0" applyFont="1" applyFill="1" applyAlignment="1">
      <alignment vertical="top"/>
    </xf>
    <xf numFmtId="0" fontId="2" fillId="5" borderId="0" xfId="0" applyFont="1" applyFill="1" applyAlignment="1">
      <alignment horizontal="justify" vertical="center"/>
    </xf>
    <xf numFmtId="0" fontId="34" fillId="5" borderId="0" xfId="0" applyFont="1" applyFill="1" applyAlignment="1">
      <alignment horizontal="left" vertical="center" wrapText="1"/>
    </xf>
    <xf numFmtId="0" fontId="35" fillId="5" borderId="0" xfId="0" applyFont="1" applyFill="1" applyAlignment="1">
      <alignment horizontal="left" vertical="center"/>
    </xf>
    <xf numFmtId="0" fontId="36" fillId="5" borderId="0" xfId="0" applyFont="1" applyFill="1" applyAlignment="1">
      <alignment horizontal="left" vertical="center"/>
    </xf>
    <xf numFmtId="0" fontId="37" fillId="5" borderId="0" xfId="0" applyFont="1" applyFill="1"/>
    <xf numFmtId="0" fontId="4" fillId="5" borderId="0" xfId="2" applyFont="1" applyFill="1" applyAlignment="1">
      <alignment horizontal="left" vertical="center" wrapText="1"/>
    </xf>
    <xf numFmtId="0" fontId="4" fillId="5" borderId="0" xfId="3" applyFont="1" applyFill="1" applyAlignment="1">
      <alignment horizontal="left"/>
    </xf>
    <xf numFmtId="0" fontId="17" fillId="8" borderId="0" xfId="0" applyFont="1" applyFill="1" applyAlignment="1">
      <alignment horizontal="center" vertical="center"/>
    </xf>
    <xf numFmtId="0" fontId="20" fillId="8" borderId="0" xfId="0" applyFont="1" applyFill="1"/>
    <xf numFmtId="0" fontId="15" fillId="8" borderId="0" xfId="2" applyFont="1" applyFill="1" applyAlignment="1">
      <alignment horizontal="center" vertical="center"/>
    </xf>
    <xf numFmtId="0" fontId="5" fillId="8" borderId="0" xfId="0" applyFont="1" applyFill="1" applyAlignment="1">
      <alignment horizontal="center" vertical="center"/>
    </xf>
    <xf numFmtId="0" fontId="4" fillId="5" borderId="0" xfId="2" applyFont="1" applyFill="1" applyAlignment="1">
      <alignment horizontal="center" vertical="center"/>
    </xf>
    <xf numFmtId="0" fontId="14" fillId="5" borderId="9" xfId="4" applyFont="1" applyFill="1" applyBorder="1"/>
    <xf numFmtId="0" fontId="4" fillId="5" borderId="9" xfId="2" applyFont="1" applyFill="1" applyBorder="1" applyAlignment="1">
      <alignment horizontal="center" vertical="center"/>
    </xf>
    <xf numFmtId="0" fontId="4" fillId="5" borderId="9" xfId="2" applyFont="1" applyFill="1" applyBorder="1" applyAlignment="1">
      <alignment horizontal="left" vertical="center"/>
    </xf>
    <xf numFmtId="0" fontId="4" fillId="5" borderId="0" xfId="2" applyFont="1" applyFill="1" applyAlignment="1">
      <alignment horizontal="left" vertical="center"/>
    </xf>
    <xf numFmtId="0" fontId="38" fillId="6" borderId="2" xfId="0" applyFont="1" applyFill="1" applyBorder="1" applyAlignment="1">
      <alignment horizontal="left" vertical="center" wrapText="1" indent="1"/>
    </xf>
    <xf numFmtId="0" fontId="38" fillId="6" borderId="1" xfId="0" applyFont="1" applyFill="1" applyBorder="1" applyAlignment="1">
      <alignment horizontal="left" vertical="center" indent="1"/>
    </xf>
    <xf numFmtId="0" fontId="11" fillId="5" borderId="3" xfId="0" applyFont="1" applyFill="1" applyBorder="1" applyAlignment="1">
      <alignment horizontal="left" vertical="center" wrapText="1" indent="1"/>
    </xf>
    <xf numFmtId="0" fontId="2" fillId="5" borderId="3" xfId="0" applyFont="1" applyFill="1" applyBorder="1" applyAlignment="1">
      <alignment horizontal="left" vertical="center" wrapText="1" indent="1"/>
    </xf>
    <xf numFmtId="0" fontId="27" fillId="5" borderId="13" xfId="0" applyFont="1" applyFill="1" applyBorder="1" applyAlignment="1">
      <alignment vertical="center"/>
    </xf>
    <xf numFmtId="49" fontId="2" fillId="9" borderId="14" xfId="0" applyNumberFormat="1" applyFont="1" applyFill="1" applyBorder="1" applyAlignment="1">
      <alignment horizontal="left" vertical="center" wrapText="1" indent="3"/>
    </xf>
    <xf numFmtId="49" fontId="27" fillId="9" borderId="15" xfId="0" applyNumberFormat="1" applyFont="1" applyFill="1" applyBorder="1" applyAlignment="1">
      <alignment horizontal="left" vertical="center" wrapText="1" indent="1"/>
    </xf>
    <xf numFmtId="49" fontId="27" fillId="9" borderId="14" xfId="0" applyNumberFormat="1" applyFont="1" applyFill="1" applyBorder="1" applyAlignment="1">
      <alignment horizontal="left" vertical="center" wrapText="1" indent="1"/>
    </xf>
    <xf numFmtId="0" fontId="27" fillId="5" borderId="14" xfId="0" applyFont="1" applyFill="1" applyBorder="1" applyAlignment="1">
      <alignment horizontal="center" vertical="top" wrapText="1"/>
    </xf>
    <xf numFmtId="49" fontId="11" fillId="5" borderId="13" xfId="0" applyNumberFormat="1" applyFont="1" applyFill="1" applyBorder="1" applyAlignment="1">
      <alignment horizontal="center" vertical="top" wrapText="1"/>
    </xf>
    <xf numFmtId="0" fontId="27" fillId="5" borderId="13" xfId="0" applyFont="1" applyFill="1" applyBorder="1" applyAlignment="1">
      <alignment vertical="top"/>
    </xf>
    <xf numFmtId="0" fontId="27" fillId="5" borderId="16" xfId="0" applyFont="1" applyFill="1" applyBorder="1" applyAlignment="1">
      <alignment horizontal="center" vertical="top" wrapText="1"/>
    </xf>
    <xf numFmtId="0" fontId="38" fillId="6" borderId="1" xfId="0" applyFont="1" applyFill="1" applyBorder="1" applyAlignment="1">
      <alignment horizontal="left" vertical="center" wrapText="1" indent="1"/>
    </xf>
    <xf numFmtId="3" fontId="27" fillId="5" borderId="18" xfId="0" applyNumberFormat="1" applyFont="1" applyFill="1" applyBorder="1" applyAlignment="1">
      <alignment horizontal="right" vertical="center" indent="3"/>
    </xf>
    <xf numFmtId="3" fontId="27" fillId="5" borderId="0" xfId="0" applyNumberFormat="1" applyFont="1" applyFill="1" applyAlignment="1">
      <alignment horizontal="right" vertical="center" indent="3"/>
    </xf>
    <xf numFmtId="3" fontId="27" fillId="5" borderId="12" xfId="0" applyNumberFormat="1" applyFont="1" applyFill="1" applyBorder="1" applyAlignment="1">
      <alignment horizontal="right" vertical="center" indent="3"/>
    </xf>
    <xf numFmtId="3" fontId="2" fillId="5" borderId="0" xfId="0" applyNumberFormat="1" applyFont="1" applyFill="1" applyAlignment="1">
      <alignment horizontal="right" vertical="center" indent="3"/>
    </xf>
    <xf numFmtId="49" fontId="2" fillId="9" borderId="13" xfId="0" applyNumberFormat="1" applyFont="1" applyFill="1" applyBorder="1" applyAlignment="1">
      <alignment horizontal="left" vertical="center" wrapText="1" indent="3"/>
    </xf>
    <xf numFmtId="3" fontId="2" fillId="5" borderId="11" xfId="0" applyNumberFormat="1" applyFont="1" applyFill="1" applyBorder="1" applyAlignment="1">
      <alignment horizontal="right" indent="3"/>
    </xf>
    <xf numFmtId="3" fontId="2" fillId="5" borderId="11" xfId="0" applyNumberFormat="1" applyFont="1" applyFill="1" applyBorder="1" applyAlignment="1">
      <alignment horizontal="right" indent="2"/>
    </xf>
    <xf numFmtId="0" fontId="11" fillId="5" borderId="11" xfId="0" applyFont="1" applyFill="1" applyBorder="1" applyAlignment="1">
      <alignment horizontal="center" vertical="center"/>
    </xf>
    <xf numFmtId="0" fontId="21" fillId="5" borderId="0" xfId="0" applyFont="1" applyFill="1" applyAlignment="1">
      <alignment horizontal="right"/>
    </xf>
    <xf numFmtId="0" fontId="22" fillId="4" borderId="0" xfId="0" applyFont="1" applyFill="1" applyAlignment="1">
      <alignment horizontal="center" wrapText="1"/>
    </xf>
    <xf numFmtId="0" fontId="23" fillId="4" borderId="0" xfId="0" applyFont="1" applyFill="1" applyAlignment="1">
      <alignment horizontal="center" vertical="center"/>
    </xf>
    <xf numFmtId="3" fontId="27" fillId="5" borderId="0" xfId="0" applyNumberFormat="1" applyFont="1" applyFill="1" applyAlignment="1">
      <alignment horizontal="right" indent="3"/>
    </xf>
    <xf numFmtId="0" fontId="27" fillId="5" borderId="19" xfId="0" applyFont="1" applyFill="1" applyBorder="1" applyAlignment="1">
      <alignment horizontal="center" vertical="top" wrapText="1"/>
    </xf>
    <xf numFmtId="3" fontId="27" fillId="5" borderId="10" xfId="0" applyNumberFormat="1" applyFont="1" applyFill="1" applyBorder="1" applyAlignment="1">
      <alignment horizontal="right" indent="2"/>
    </xf>
    <xf numFmtId="3" fontId="27" fillId="5" borderId="0" xfId="0" applyNumberFormat="1" applyFont="1" applyFill="1" applyAlignment="1">
      <alignment horizontal="right" indent="2"/>
    </xf>
    <xf numFmtId="0" fontId="39" fillId="5" borderId="0" xfId="0" applyFont="1" applyFill="1"/>
    <xf numFmtId="0" fontId="27" fillId="5" borderId="18" xfId="0" applyFont="1" applyFill="1" applyBorder="1" applyAlignment="1">
      <alignment horizontal="center" vertical="top" wrapText="1"/>
    </xf>
    <xf numFmtId="49" fontId="27" fillId="9" borderId="20" xfId="0" applyNumberFormat="1" applyFont="1" applyFill="1" applyBorder="1" applyAlignment="1">
      <alignment horizontal="left" vertical="center" wrapText="1" indent="1"/>
    </xf>
    <xf numFmtId="49" fontId="2" fillId="9" borderId="18" xfId="0" applyNumberFormat="1" applyFont="1" applyFill="1" applyBorder="1" applyAlignment="1">
      <alignment horizontal="left" vertical="center" wrapText="1" indent="3"/>
    </xf>
    <xf numFmtId="49" fontId="27" fillId="9" borderId="18" xfId="0" applyNumberFormat="1" applyFont="1" applyFill="1" applyBorder="1" applyAlignment="1">
      <alignment horizontal="left" vertical="center" wrapText="1" indent="1"/>
    </xf>
    <xf numFmtId="49" fontId="2" fillId="9" borderId="21" xfId="0" applyNumberFormat="1" applyFont="1" applyFill="1" applyBorder="1" applyAlignment="1">
      <alignment horizontal="left" vertical="center" wrapText="1" indent="3"/>
    </xf>
    <xf numFmtId="3" fontId="27" fillId="5" borderId="22" xfId="0" applyNumberFormat="1" applyFont="1" applyFill="1" applyBorder="1" applyAlignment="1">
      <alignment horizontal="right" indent="3"/>
    </xf>
    <xf numFmtId="3" fontId="27" fillId="5" borderId="18" xfId="0" applyNumberFormat="1" applyFont="1" applyFill="1" applyBorder="1" applyAlignment="1">
      <alignment horizontal="right" indent="3"/>
    </xf>
    <xf numFmtId="164" fontId="39" fillId="5" borderId="0" xfId="0" applyNumberFormat="1" applyFont="1" applyFill="1"/>
    <xf numFmtId="0" fontId="39" fillId="5" borderId="9" xfId="0" applyFont="1" applyFill="1" applyBorder="1"/>
    <xf numFmtId="0" fontId="21" fillId="5" borderId="0" xfId="0" applyFont="1" applyFill="1"/>
    <xf numFmtId="0" fontId="24" fillId="5" borderId="11" xfId="0" applyFont="1" applyFill="1" applyBorder="1" applyAlignment="1">
      <alignment horizontal="center"/>
    </xf>
    <xf numFmtId="3" fontId="27" fillId="5" borderId="17" xfId="0" applyNumberFormat="1" applyFont="1" applyFill="1" applyBorder="1" applyAlignment="1">
      <alignment horizontal="right" indent="2"/>
    </xf>
    <xf numFmtId="3" fontId="27" fillId="5" borderId="12" xfId="0" applyNumberFormat="1" applyFont="1" applyFill="1" applyBorder="1" applyAlignment="1">
      <alignment horizontal="right" indent="2"/>
    </xf>
    <xf numFmtId="165" fontId="27" fillId="5" borderId="0" xfId="0" applyNumberFormat="1" applyFont="1" applyFill="1" applyAlignment="1">
      <alignment horizontal="right" indent="2"/>
    </xf>
    <xf numFmtId="0" fontId="24" fillId="5" borderId="21" xfId="0" applyFont="1" applyFill="1" applyBorder="1" applyAlignment="1">
      <alignment horizontal="center"/>
    </xf>
    <xf numFmtId="0" fontId="40" fillId="5" borderId="16" xfId="0" applyFont="1" applyFill="1" applyBorder="1" applyAlignment="1">
      <alignment horizontal="center"/>
    </xf>
    <xf numFmtId="0" fontId="31" fillId="10" borderId="4" xfId="0" applyFont="1" applyFill="1" applyBorder="1" applyAlignment="1">
      <alignment horizontal="center" vertical="center" wrapText="1"/>
    </xf>
    <xf numFmtId="0" fontId="31" fillId="10" borderId="5" xfId="0" applyFont="1" applyFill="1" applyBorder="1" applyAlignment="1">
      <alignment horizontal="center" vertical="center" wrapText="1"/>
    </xf>
    <xf numFmtId="49" fontId="11" fillId="10" borderId="6" xfId="0" applyNumberFormat="1" applyFont="1" applyFill="1" applyBorder="1" applyAlignment="1">
      <alignment horizontal="left" vertical="center" wrapText="1" indent="1"/>
    </xf>
    <xf numFmtId="49" fontId="11" fillId="10" borderId="6" xfId="0" applyNumberFormat="1" applyFont="1" applyFill="1" applyBorder="1" applyAlignment="1">
      <alignment horizontal="left" vertical="center" wrapText="1" indent="2"/>
    </xf>
    <xf numFmtId="49" fontId="2" fillId="10" borderId="6" xfId="0" applyNumberFormat="1" applyFont="1" applyFill="1" applyBorder="1" applyAlignment="1">
      <alignment horizontal="left" vertical="center" wrapText="1" indent="3"/>
    </xf>
    <xf numFmtId="3" fontId="27" fillId="5" borderId="19" xfId="0" applyNumberFormat="1" applyFont="1" applyFill="1" applyBorder="1" applyAlignment="1">
      <alignment horizontal="right" indent="2"/>
    </xf>
    <xf numFmtId="3" fontId="27" fillId="5" borderId="14" xfId="0" applyNumberFormat="1" applyFont="1" applyFill="1" applyBorder="1" applyAlignment="1">
      <alignment horizontal="right" indent="2"/>
    </xf>
    <xf numFmtId="3" fontId="2" fillId="5" borderId="14" xfId="0" applyNumberFormat="1" applyFont="1" applyFill="1" applyBorder="1" applyAlignment="1">
      <alignment horizontal="right" indent="2"/>
    </xf>
    <xf numFmtId="0" fontId="2" fillId="9" borderId="0" xfId="0" applyFont="1" applyFill="1" applyAlignment="1">
      <alignment vertical="top"/>
    </xf>
    <xf numFmtId="0" fontId="21" fillId="5" borderId="0" xfId="0" applyFont="1" applyFill="1" applyAlignment="1">
      <alignment horizontal="right" vertical="center"/>
    </xf>
    <xf numFmtId="0" fontId="4" fillId="11" borderId="0" xfId="2" applyFont="1" applyFill="1" applyAlignment="1">
      <alignment horizontal="center" vertical="center"/>
    </xf>
    <xf numFmtId="0" fontId="33" fillId="11" borderId="0" xfId="0" applyFont="1" applyFill="1" applyAlignment="1">
      <alignment horizontal="left" vertical="top" wrapText="1"/>
    </xf>
    <xf numFmtId="0" fontId="41" fillId="11" borderId="0" xfId="2" applyFont="1" applyFill="1" applyAlignment="1">
      <alignment horizontal="center" vertical="center"/>
    </xf>
    <xf numFmtId="0" fontId="14" fillId="11" borderId="9" xfId="4" applyFont="1" applyFill="1" applyBorder="1"/>
    <xf numFmtId="0" fontId="4" fillId="11" borderId="9" xfId="2" applyFont="1" applyFill="1" applyBorder="1" applyAlignment="1">
      <alignment horizontal="center" vertical="center"/>
    </xf>
    <xf numFmtId="0" fontId="4" fillId="11" borderId="9" xfId="2" applyFont="1" applyFill="1" applyBorder="1" applyAlignment="1">
      <alignment horizontal="left" vertical="center"/>
    </xf>
    <xf numFmtId="0" fontId="13" fillId="11" borderId="0" xfId="3" applyFont="1" applyFill="1" applyAlignment="1">
      <alignment horizontal="left"/>
    </xf>
    <xf numFmtId="0" fontId="4" fillId="11" borderId="0" xfId="2" applyFont="1" applyFill="1" applyAlignment="1">
      <alignment horizontal="left" vertical="center"/>
    </xf>
    <xf numFmtId="0" fontId="33" fillId="11" borderId="0" xfId="0" applyFont="1" applyFill="1" applyAlignment="1">
      <alignment horizontal="left" vertical="top"/>
    </xf>
    <xf numFmtId="0" fontId="27" fillId="5" borderId="23" xfId="0" applyFont="1" applyFill="1" applyBorder="1" applyAlignment="1">
      <alignment horizontal="center" vertical="top" wrapText="1"/>
    </xf>
    <xf numFmtId="0" fontId="42" fillId="5" borderId="19" xfId="0" applyFont="1" applyFill="1" applyBorder="1" applyAlignment="1">
      <alignment horizontal="center" vertical="top" wrapText="1"/>
    </xf>
    <xf numFmtId="0" fontId="42" fillId="5" borderId="13" xfId="0" applyFont="1" applyFill="1" applyBorder="1" applyAlignment="1">
      <alignment horizontal="center" vertical="top" wrapText="1"/>
    </xf>
    <xf numFmtId="0" fontId="42" fillId="5" borderId="19" xfId="0" applyFont="1" applyFill="1" applyBorder="1" applyAlignment="1">
      <alignment horizontal="center" vertical="center" wrapText="1"/>
    </xf>
    <xf numFmtId="0" fontId="42" fillId="5" borderId="14" xfId="0" applyFont="1" applyFill="1" applyBorder="1" applyAlignment="1">
      <alignment horizontal="center" vertical="center" wrapText="1"/>
    </xf>
    <xf numFmtId="0" fontId="27" fillId="5" borderId="22" xfId="0" applyFont="1" applyFill="1" applyBorder="1" applyAlignment="1">
      <alignment horizontal="center" vertical="top" wrapText="1"/>
    </xf>
    <xf numFmtId="0" fontId="27" fillId="5" borderId="10" xfId="0" applyFont="1" applyFill="1" applyBorder="1" applyAlignment="1">
      <alignment horizontal="center" vertical="top" wrapText="1"/>
    </xf>
    <xf numFmtId="0" fontId="27" fillId="5" borderId="17" xfId="0" applyFont="1" applyFill="1" applyBorder="1" applyAlignment="1">
      <alignment horizontal="center" vertical="top" wrapText="1"/>
    </xf>
    <xf numFmtId="0" fontId="27" fillId="5" borderId="11" xfId="0" applyFont="1" applyFill="1" applyBorder="1" applyAlignment="1">
      <alignment horizontal="center" vertical="top" wrapText="1"/>
    </xf>
    <xf numFmtId="0" fontId="2" fillId="9" borderId="0" xfId="0" applyFont="1" applyFill="1" applyAlignment="1">
      <alignment horizontal="justify" vertical="top"/>
    </xf>
    <xf numFmtId="0" fontId="11" fillId="5" borderId="16" xfId="0" applyFont="1" applyFill="1" applyBorder="1" applyAlignment="1">
      <alignment horizontal="center" vertical="center"/>
    </xf>
    <xf numFmtId="0" fontId="27" fillId="5" borderId="0" xfId="0" applyFont="1" applyFill="1" applyAlignment="1" applyProtection="1">
      <alignment horizontal="center" vertical="top" wrapText="1"/>
      <protection locked="0"/>
    </xf>
    <xf numFmtId="0" fontId="24" fillId="5" borderId="13" xfId="0" applyFont="1" applyFill="1" applyBorder="1" applyAlignment="1">
      <alignment horizontal="center"/>
    </xf>
    <xf numFmtId="3" fontId="27" fillId="9" borderId="10" xfId="0" applyNumberFormat="1" applyFont="1" applyFill="1" applyBorder="1" applyAlignment="1">
      <alignment horizontal="right" indent="2"/>
    </xf>
    <xf numFmtId="3" fontId="27" fillId="9" borderId="17" xfId="0" applyNumberFormat="1" applyFont="1" applyFill="1" applyBorder="1" applyAlignment="1">
      <alignment horizontal="right" indent="2"/>
    </xf>
    <xf numFmtId="3" fontId="27" fillId="9" borderId="0" xfId="0" applyNumberFormat="1" applyFont="1" applyFill="1" applyAlignment="1">
      <alignment horizontal="right" indent="2"/>
    </xf>
    <xf numFmtId="3" fontId="27" fillId="9" borderId="12" xfId="0" applyNumberFormat="1" applyFont="1" applyFill="1" applyBorder="1" applyAlignment="1">
      <alignment horizontal="right" indent="2"/>
    </xf>
    <xf numFmtId="164" fontId="2" fillId="9" borderId="0" xfId="0" applyNumberFormat="1" applyFont="1" applyFill="1"/>
    <xf numFmtId="0" fontId="2" fillId="9" borderId="0" xfId="0" applyFont="1" applyFill="1"/>
    <xf numFmtId="164" fontId="11" fillId="9" borderId="0" xfId="0" applyNumberFormat="1" applyFont="1" applyFill="1" applyAlignment="1">
      <alignment horizontal="right"/>
    </xf>
    <xf numFmtId="0" fontId="27" fillId="9" borderId="10" xfId="0" applyFont="1" applyFill="1" applyBorder="1" applyAlignment="1">
      <alignment horizontal="center" vertical="top" wrapText="1"/>
    </xf>
    <xf numFmtId="0" fontId="27" fillId="9" borderId="17" xfId="0" applyFont="1" applyFill="1" applyBorder="1" applyAlignment="1">
      <alignment horizontal="center" vertical="top" wrapText="1"/>
    </xf>
    <xf numFmtId="0" fontId="27" fillId="9" borderId="11" xfId="0" applyFont="1" applyFill="1" applyBorder="1" applyAlignment="1">
      <alignment horizontal="center" vertical="top" wrapText="1"/>
    </xf>
    <xf numFmtId="0" fontId="27" fillId="9" borderId="16" xfId="0" applyFont="1" applyFill="1" applyBorder="1" applyAlignment="1">
      <alignment horizontal="center" vertical="top" wrapText="1"/>
    </xf>
    <xf numFmtId="0" fontId="2" fillId="9" borderId="9" xfId="0" applyFont="1" applyFill="1" applyBorder="1"/>
    <xf numFmtId="49" fontId="11" fillId="9" borderId="14" xfId="0" applyNumberFormat="1" applyFont="1" applyFill="1" applyBorder="1" applyAlignment="1">
      <alignment horizontal="left" vertical="center" wrapText="1" indent="2"/>
    </xf>
    <xf numFmtId="3" fontId="11" fillId="5" borderId="18" xfId="0" applyNumberFormat="1" applyFont="1" applyFill="1" applyBorder="1" applyAlignment="1">
      <alignment horizontal="right" vertical="center" indent="3"/>
    </xf>
    <xf numFmtId="3" fontId="11" fillId="5" borderId="0" xfId="0" applyNumberFormat="1" applyFont="1" applyFill="1" applyAlignment="1">
      <alignment horizontal="right" vertical="center" indent="3"/>
    </xf>
    <xf numFmtId="49" fontId="11" fillId="9" borderId="18" xfId="0" applyNumberFormat="1" applyFont="1" applyFill="1" applyBorder="1" applyAlignment="1">
      <alignment horizontal="left" vertical="center" wrapText="1" indent="2"/>
    </xf>
    <xf numFmtId="3" fontId="11" fillId="5" borderId="18" xfId="0" applyNumberFormat="1" applyFont="1" applyFill="1" applyBorder="1" applyAlignment="1">
      <alignment horizontal="right" indent="3"/>
    </xf>
    <xf numFmtId="3" fontId="11" fillId="5" borderId="0" xfId="0" applyNumberFormat="1" applyFont="1" applyFill="1" applyAlignment="1">
      <alignment horizontal="right" indent="3"/>
    </xf>
    <xf numFmtId="3" fontId="11" fillId="5" borderId="12" xfId="0" applyNumberFormat="1" applyFont="1" applyFill="1" applyBorder="1" applyAlignment="1">
      <alignment horizontal="right" indent="2"/>
    </xf>
    <xf numFmtId="165" fontId="11" fillId="5" borderId="0" xfId="0" applyNumberFormat="1" applyFont="1" applyFill="1" applyAlignment="1">
      <alignment horizontal="right" indent="2"/>
    </xf>
    <xf numFmtId="3" fontId="11" fillId="5" borderId="0" xfId="0" applyNumberFormat="1" applyFont="1" applyFill="1" applyAlignment="1">
      <alignment horizontal="right" indent="2"/>
    </xf>
    <xf numFmtId="3" fontId="2" fillId="5" borderId="12" xfId="0" applyNumberFormat="1" applyFont="1" applyFill="1" applyBorder="1" applyAlignment="1">
      <alignment horizontal="right" indent="2"/>
    </xf>
    <xf numFmtId="3" fontId="2" fillId="5" borderId="16" xfId="0" applyNumberFormat="1" applyFont="1" applyFill="1" applyBorder="1" applyAlignment="1">
      <alignment horizontal="right" indent="2"/>
    </xf>
    <xf numFmtId="3" fontId="11" fillId="9" borderId="0" xfId="0" applyNumberFormat="1" applyFont="1" applyFill="1" applyAlignment="1">
      <alignment horizontal="right" indent="2"/>
    </xf>
    <xf numFmtId="3" fontId="11" fillId="9" borderId="12" xfId="0" applyNumberFormat="1" applyFont="1" applyFill="1" applyBorder="1" applyAlignment="1">
      <alignment horizontal="right" indent="2"/>
    </xf>
    <xf numFmtId="3" fontId="2" fillId="9" borderId="12" xfId="0" applyNumberFormat="1" applyFont="1" applyFill="1" applyBorder="1" applyAlignment="1">
      <alignment horizontal="right" indent="2"/>
    </xf>
    <xf numFmtId="3" fontId="2" fillId="9" borderId="16" xfId="0" applyNumberFormat="1" applyFont="1" applyFill="1" applyBorder="1" applyAlignment="1">
      <alignment horizontal="right" indent="2"/>
    </xf>
    <xf numFmtId="3" fontId="11" fillId="5" borderId="14" xfId="0" applyNumberFormat="1" applyFont="1" applyFill="1" applyBorder="1" applyAlignment="1">
      <alignment horizontal="right" indent="2"/>
    </xf>
    <xf numFmtId="3" fontId="11" fillId="9" borderId="18" xfId="0" applyNumberFormat="1" applyFont="1" applyFill="1" applyBorder="1" applyAlignment="1">
      <alignment horizontal="right" vertical="center" indent="3"/>
    </xf>
    <xf numFmtId="0" fontId="2" fillId="5" borderId="0" xfId="0" applyFont="1" applyFill="1" applyAlignment="1">
      <alignment horizontal="left"/>
    </xf>
    <xf numFmtId="3" fontId="2" fillId="5" borderId="13" xfId="0" applyNumberFormat="1" applyFont="1" applyFill="1" applyBorder="1" applyAlignment="1">
      <alignment horizontal="right" indent="2"/>
    </xf>
    <xf numFmtId="3" fontId="2" fillId="9" borderId="0" xfId="0" applyNumberFormat="1" applyFont="1" applyFill="1" applyAlignment="1">
      <alignment horizontal="right" indent="2"/>
    </xf>
    <xf numFmtId="3" fontId="2" fillId="9" borderId="11" xfId="0" applyNumberFormat="1" applyFont="1" applyFill="1" applyBorder="1" applyAlignment="1">
      <alignment horizontal="right" indent="2"/>
    </xf>
    <xf numFmtId="3" fontId="2" fillId="5" borderId="18" xfId="0" applyNumberFormat="1" applyFont="1" applyFill="1" applyBorder="1" applyAlignment="1">
      <alignment horizontal="right" indent="3"/>
    </xf>
    <xf numFmtId="165" fontId="2" fillId="5" borderId="0" xfId="0" applyNumberFormat="1" applyFont="1" applyFill="1" applyAlignment="1">
      <alignment horizontal="right" indent="2"/>
    </xf>
    <xf numFmtId="3" fontId="2" fillId="5" borderId="21" xfId="0" applyNumberFormat="1" applyFont="1" applyFill="1" applyBorder="1" applyAlignment="1">
      <alignment horizontal="right" indent="3"/>
    </xf>
    <xf numFmtId="165" fontId="2" fillId="5" borderId="11" xfId="0" applyNumberFormat="1" applyFont="1" applyFill="1" applyBorder="1" applyAlignment="1">
      <alignment horizontal="right" indent="2"/>
    </xf>
    <xf numFmtId="3" fontId="2" fillId="5" borderId="0" xfId="0" applyNumberFormat="1" applyFont="1" applyFill="1"/>
    <xf numFmtId="3" fontId="11" fillId="5" borderId="12" xfId="0" applyNumberFormat="1" applyFont="1" applyFill="1" applyBorder="1" applyAlignment="1">
      <alignment horizontal="right" vertical="center" indent="3"/>
    </xf>
    <xf numFmtId="3" fontId="2" fillId="5" borderId="18" xfId="0" applyNumberFormat="1" applyFont="1" applyFill="1" applyBorder="1" applyAlignment="1">
      <alignment horizontal="right" vertical="center" indent="3"/>
    </xf>
    <xf numFmtId="3" fontId="2" fillId="9" borderId="12" xfId="0" applyNumberFormat="1" applyFont="1" applyFill="1" applyBorder="1" applyAlignment="1">
      <alignment horizontal="right" vertical="center" indent="3"/>
    </xf>
    <xf numFmtId="3" fontId="2" fillId="5" borderId="12" xfId="0" applyNumberFormat="1" applyFont="1" applyFill="1" applyBorder="1" applyAlignment="1">
      <alignment horizontal="right" vertical="center" indent="3"/>
    </xf>
    <xf numFmtId="3" fontId="2" fillId="9" borderId="18" xfId="0" applyNumberFormat="1" applyFont="1" applyFill="1" applyBorder="1" applyAlignment="1">
      <alignment horizontal="right" vertical="center" indent="3"/>
    </xf>
    <xf numFmtId="3" fontId="2" fillId="5" borderId="21" xfId="0" applyNumberFormat="1" applyFont="1" applyFill="1" applyBorder="1" applyAlignment="1">
      <alignment horizontal="right" vertical="center" indent="3"/>
    </xf>
    <xf numFmtId="3" fontId="2" fillId="5" borderId="11" xfId="0" applyNumberFormat="1" applyFont="1" applyFill="1" applyBorder="1" applyAlignment="1">
      <alignment horizontal="right" vertical="center" indent="3"/>
    </xf>
    <xf numFmtId="3" fontId="2" fillId="5" borderId="16" xfId="0" applyNumberFormat="1" applyFont="1" applyFill="1" applyBorder="1" applyAlignment="1">
      <alignment horizontal="right" vertical="center" indent="3"/>
    </xf>
    <xf numFmtId="0" fontId="38" fillId="10" borderId="7" xfId="0" applyFont="1" applyFill="1" applyBorder="1" applyAlignment="1">
      <alignment horizontal="center" vertical="center"/>
    </xf>
    <xf numFmtId="0" fontId="38" fillId="10" borderId="8" xfId="0" applyFont="1" applyFill="1" applyBorder="1" applyAlignment="1">
      <alignment horizontal="center" vertical="center"/>
    </xf>
    <xf numFmtId="0" fontId="17" fillId="8" borderId="0" xfId="0" applyFont="1" applyFill="1" applyAlignment="1">
      <alignment horizontal="center" vertical="center"/>
    </xf>
    <xf numFmtId="0" fontId="43" fillId="5" borderId="0" xfId="4" applyFont="1" applyFill="1" applyAlignment="1" applyProtection="1">
      <alignment horizontal="left" wrapText="1"/>
      <protection locked="0"/>
    </xf>
    <xf numFmtId="0" fontId="43" fillId="5" borderId="0" xfId="4" applyFont="1" applyFill="1" applyAlignment="1" applyProtection="1">
      <alignment horizontal="left"/>
      <protection locked="0"/>
    </xf>
    <xf numFmtId="0" fontId="43" fillId="5" borderId="24" xfId="4" applyFont="1" applyFill="1" applyBorder="1" applyAlignment="1" applyProtection="1">
      <alignment horizontal="left" wrapText="1"/>
      <protection locked="0"/>
    </xf>
    <xf numFmtId="0" fontId="26" fillId="5" borderId="0" xfId="1" applyNumberFormat="1" applyFont="1" applyFill="1" applyBorder="1" applyAlignment="1" applyProtection="1">
      <alignment horizontal="left"/>
      <protection locked="0"/>
    </xf>
    <xf numFmtId="0" fontId="43" fillId="5" borderId="0" xfId="0" applyFont="1" applyFill="1" applyAlignment="1">
      <alignment horizontal="left" wrapText="1"/>
    </xf>
    <xf numFmtId="0" fontId="43" fillId="5" borderId="24" xfId="0" applyFont="1" applyFill="1" applyBorder="1" applyAlignment="1">
      <alignment horizontal="left" wrapText="1"/>
    </xf>
    <xf numFmtId="0" fontId="43" fillId="5" borderId="24" xfId="0" applyFont="1" applyFill="1" applyBorder="1" applyAlignment="1">
      <alignment horizontal="left"/>
    </xf>
    <xf numFmtId="0" fontId="42" fillId="5" borderId="19" xfId="0" applyFont="1" applyFill="1" applyBorder="1" applyAlignment="1">
      <alignment horizontal="center" vertical="center" wrapText="1"/>
    </xf>
    <xf numFmtId="0" fontId="42" fillId="5" borderId="14" xfId="0" applyFont="1" applyFill="1" applyBorder="1" applyAlignment="1">
      <alignment horizontal="center" vertical="center" wrapText="1"/>
    </xf>
    <xf numFmtId="0" fontId="42" fillId="5" borderId="13"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22" xfId="0" applyFont="1" applyFill="1" applyBorder="1" applyAlignment="1">
      <alignment horizontal="center" vertical="top" wrapText="1"/>
    </xf>
    <xf numFmtId="0" fontId="27" fillId="5" borderId="10" xfId="0" applyFont="1" applyFill="1" applyBorder="1" applyAlignment="1">
      <alignment horizontal="center" vertical="top" wrapText="1"/>
    </xf>
    <xf numFmtId="0" fontId="27" fillId="5" borderId="17" xfId="0" applyFont="1" applyFill="1" applyBorder="1" applyAlignment="1">
      <alignment horizontal="center" vertical="top" wrapText="1"/>
    </xf>
    <xf numFmtId="0" fontId="27" fillId="5" borderId="21" xfId="0" applyFont="1" applyFill="1" applyBorder="1" applyAlignment="1">
      <alignment horizontal="center" vertical="top" wrapText="1"/>
    </xf>
    <xf numFmtId="0" fontId="39" fillId="5" borderId="11" xfId="0" applyFont="1" applyFill="1" applyBorder="1" applyAlignment="1">
      <alignment horizontal="center" vertical="top" wrapText="1"/>
    </xf>
    <xf numFmtId="0" fontId="39" fillId="5" borderId="16" xfId="0" applyFont="1" applyFill="1" applyBorder="1" applyAlignment="1">
      <alignment horizontal="center" vertical="top" wrapText="1"/>
    </xf>
    <xf numFmtId="0" fontId="27" fillId="5" borderId="11" xfId="0" applyFont="1" applyFill="1" applyBorder="1" applyAlignment="1">
      <alignment horizontal="center" vertical="top" wrapText="1"/>
    </xf>
    <xf numFmtId="0" fontId="43" fillId="5" borderId="0" xfId="0" applyFont="1" applyFill="1" applyAlignment="1">
      <alignment horizontal="left"/>
    </xf>
    <xf numFmtId="0" fontId="43" fillId="5" borderId="24" xfId="4" applyFont="1" applyFill="1" applyBorder="1" applyAlignment="1" applyProtection="1">
      <alignment horizontal="left"/>
      <protection locked="0"/>
    </xf>
  </cellXfs>
  <cellStyles count="11">
    <cellStyle name="Comma 2" xfId="5" xr:uid="{65B0B50B-40D9-4A72-AFE4-C3313B9B0ADC}"/>
    <cellStyle name="Hyperlink" xfId="1" builtinId="8"/>
    <cellStyle name="Normal" xfId="0" builtinId="0"/>
    <cellStyle name="Normal 2" xfId="2" xr:uid="{00000000-0005-0000-0000-000002000000}"/>
    <cellStyle name="Normal 2 2" xfId="6" xr:uid="{006C4D6F-D30F-4DEF-8CB3-68D7E531590B}"/>
    <cellStyle name="Normal 4" xfId="7" xr:uid="{07AFC737-6151-4104-B030-F3F3A4D3782A}"/>
    <cellStyle name="Normal 4 2" xfId="3" xr:uid="{00000000-0005-0000-0000-000003000000}"/>
    <cellStyle name="Normal 5" xfId="8" xr:uid="{B715EB00-69CF-4DAD-8AD8-A05B609D4777}"/>
    <cellStyle name="Normal 6" xfId="4" xr:uid="{00000000-0005-0000-0000-000004000000}"/>
    <cellStyle name="Normal 7" xfId="9" xr:uid="{858D9DAE-12F0-4DAC-BB79-4745A9696ADE}"/>
    <cellStyle name="Normal 8" xfId="10" xr:uid="{37266927-0A4A-423E-BAEB-0B41AF5D751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561003</xdr:colOff>
      <xdr:row>3</xdr:row>
      <xdr:rowOff>242207</xdr:rowOff>
    </xdr:from>
    <xdr:to>
      <xdr:col>5</xdr:col>
      <xdr:colOff>1303953</xdr:colOff>
      <xdr:row>4</xdr:row>
      <xdr:rowOff>28963</xdr:rowOff>
    </xdr:to>
    <xdr:pic>
      <xdr:nvPicPr>
        <xdr:cNvPr id="1455" name="Picture 2">
          <a:extLst>
            <a:ext uri="{FF2B5EF4-FFF2-40B4-BE49-F238E27FC236}">
              <a16:creationId xmlns:a16="http://schemas.microsoft.com/office/drawing/2014/main" id="{B6A1E79A-3B3F-5072-EBC6-BC872FA28F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0671" y="805931"/>
          <a:ext cx="7429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247650</xdr:colOff>
      <xdr:row>3</xdr:row>
      <xdr:rowOff>323850</xdr:rowOff>
    </xdr:from>
    <xdr:to>
      <xdr:col>7</xdr:col>
      <xdr:colOff>990600</xdr:colOff>
      <xdr:row>4</xdr:row>
      <xdr:rowOff>390525</xdr:rowOff>
    </xdr:to>
    <xdr:pic>
      <xdr:nvPicPr>
        <xdr:cNvPr id="2469" name="Picture 2">
          <a:extLst>
            <a:ext uri="{FF2B5EF4-FFF2-40B4-BE49-F238E27FC236}">
              <a16:creationId xmlns:a16="http://schemas.microsoft.com/office/drawing/2014/main" id="{66D89DEA-911B-57E6-4894-F44C791FCC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6975" y="819150"/>
          <a:ext cx="7429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247650</xdr:colOff>
      <xdr:row>2</xdr:row>
      <xdr:rowOff>123825</xdr:rowOff>
    </xdr:from>
    <xdr:to>
      <xdr:col>12</xdr:col>
      <xdr:colOff>19049</xdr:colOff>
      <xdr:row>4</xdr:row>
      <xdr:rowOff>171450</xdr:rowOff>
    </xdr:to>
    <xdr:pic>
      <xdr:nvPicPr>
        <xdr:cNvPr id="3494" name="Picture 2">
          <a:extLst>
            <a:ext uri="{FF2B5EF4-FFF2-40B4-BE49-F238E27FC236}">
              <a16:creationId xmlns:a16="http://schemas.microsoft.com/office/drawing/2014/main" id="{2E72E404-0268-A10A-56CE-30B588DD80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87150" y="457200"/>
          <a:ext cx="7429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167120</xdr:colOff>
      <xdr:row>3</xdr:row>
      <xdr:rowOff>401782</xdr:rowOff>
    </xdr:from>
    <xdr:to>
      <xdr:col>11</xdr:col>
      <xdr:colOff>907184</xdr:colOff>
      <xdr:row>4</xdr:row>
      <xdr:rowOff>420832</xdr:rowOff>
    </xdr:to>
    <xdr:pic>
      <xdr:nvPicPr>
        <xdr:cNvPr id="4515" name="Picture 2">
          <a:extLst>
            <a:ext uri="{FF2B5EF4-FFF2-40B4-BE49-F238E27FC236}">
              <a16:creationId xmlns:a16="http://schemas.microsoft.com/office/drawing/2014/main" id="{84DA0D63-FD18-D460-7055-0926069CF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0597" y="904009"/>
          <a:ext cx="742950" cy="452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190500</xdr:colOff>
      <xdr:row>3</xdr:row>
      <xdr:rowOff>47625</xdr:rowOff>
    </xdr:from>
    <xdr:to>
      <xdr:col>6</xdr:col>
      <xdr:colOff>933450</xdr:colOff>
      <xdr:row>4</xdr:row>
      <xdr:rowOff>76200</xdr:rowOff>
    </xdr:to>
    <xdr:pic>
      <xdr:nvPicPr>
        <xdr:cNvPr id="5541" name="Picture 2">
          <a:extLst>
            <a:ext uri="{FF2B5EF4-FFF2-40B4-BE49-F238E27FC236}">
              <a16:creationId xmlns:a16="http://schemas.microsoft.com/office/drawing/2014/main" id="{A9F76DC1-47DB-59CD-2C15-479E894AD8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0" y="542925"/>
          <a:ext cx="7429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D2D"/>
  </sheetPr>
  <dimension ref="A1:A8"/>
  <sheetViews>
    <sheetView zoomScaleNormal="100" workbookViewId="0">
      <pane ySplit="8" topLeftCell="A9" activePane="bottomLeft" state="frozen"/>
      <selection pane="bottomLeft" activeCell="A9" sqref="A9"/>
    </sheetView>
  </sheetViews>
  <sheetFormatPr defaultRowHeight="12.75"/>
  <cols>
    <col min="1" max="1" width="173.85546875" style="1" customWidth="1"/>
    <col min="2" max="16384" width="9.140625" style="1"/>
  </cols>
  <sheetData>
    <row r="1" spans="1:1" ht="127.5" customHeight="1">
      <c r="A1" s="86" t="s">
        <v>767</v>
      </c>
    </row>
    <row r="2" spans="1:1" ht="45">
      <c r="A2" s="87" t="s">
        <v>444</v>
      </c>
    </row>
    <row r="3" spans="1:1" ht="45">
      <c r="A3" s="87" t="s">
        <v>799</v>
      </c>
    </row>
    <row r="4" spans="1:1" ht="26.25" customHeight="1">
      <c r="A4" s="2"/>
    </row>
    <row r="5" spans="1:1" ht="121.5" customHeight="1">
      <c r="A5" s="86" t="s">
        <v>766</v>
      </c>
    </row>
    <row r="6" spans="1:1" ht="45">
      <c r="A6" s="87" t="s">
        <v>445</v>
      </c>
    </row>
    <row r="7" spans="1:1" ht="45">
      <c r="A7" s="87" t="s">
        <v>800</v>
      </c>
    </row>
    <row r="8" spans="1:1" ht="120.75" customHeight="1"/>
  </sheetData>
  <pageMargins left="0.15748031496062992" right="0.15748031496062992" top="0.56000000000000005" bottom="0.42"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D13"/>
  <sheetViews>
    <sheetView tabSelected="1" zoomScaleNormal="100" workbookViewId="0">
      <pane ySplit="4" topLeftCell="A5" activePane="bottomLeft" state="frozen"/>
      <selection pane="bottomLeft"/>
    </sheetView>
  </sheetViews>
  <sheetFormatPr defaultRowHeight="12.75"/>
  <cols>
    <col min="1" max="1" width="3.7109375" style="119" customWidth="1"/>
    <col min="2" max="2" width="84.7109375" style="119" customWidth="1"/>
    <col min="3" max="3" width="9" style="119" customWidth="1"/>
    <col min="4" max="4" width="86" style="119" customWidth="1"/>
    <col min="5" max="5" width="3.7109375" style="119" customWidth="1"/>
    <col min="6" max="16384" width="9.140625" style="119"/>
  </cols>
  <sheetData>
    <row r="1" spans="1:4" ht="22.5" customHeight="1"/>
    <row r="2" spans="1:4" ht="30" customHeight="1">
      <c r="B2" s="30" t="s">
        <v>801</v>
      </c>
      <c r="C2" s="31"/>
      <c r="D2" s="30" t="s">
        <v>802</v>
      </c>
    </row>
    <row r="3" spans="1:4" s="127" customFormat="1" ht="30" customHeight="1">
      <c r="A3" s="120"/>
      <c r="B3" s="28" t="s">
        <v>462</v>
      </c>
      <c r="C3" s="29" t="s">
        <v>464</v>
      </c>
      <c r="D3" s="28" t="s">
        <v>463</v>
      </c>
    </row>
    <row r="4" spans="1:4" s="121" customFormat="1" ht="24.75" customHeight="1">
      <c r="B4" s="27" t="s">
        <v>710</v>
      </c>
      <c r="C4" s="23"/>
      <c r="D4" s="27" t="s">
        <v>711</v>
      </c>
    </row>
    <row r="5" spans="1:4" s="121" customFormat="1" ht="50.25" customHeight="1">
      <c r="B5" s="64" t="s">
        <v>803</v>
      </c>
      <c r="C5" s="24">
        <v>1</v>
      </c>
      <c r="D5" s="64" t="s">
        <v>808</v>
      </c>
    </row>
    <row r="6" spans="1:4" s="121" customFormat="1" ht="50.25" customHeight="1">
      <c r="B6" s="76" t="s">
        <v>804</v>
      </c>
      <c r="C6" s="25">
        <v>2</v>
      </c>
      <c r="D6" s="65" t="s">
        <v>809</v>
      </c>
    </row>
    <row r="7" spans="1:4" s="121" customFormat="1" ht="50.25" customHeight="1">
      <c r="B7" s="65" t="s">
        <v>805</v>
      </c>
      <c r="C7" s="26">
        <v>3</v>
      </c>
      <c r="D7" s="65" t="s">
        <v>810</v>
      </c>
    </row>
    <row r="8" spans="1:4" ht="50.25" customHeight="1">
      <c r="B8" s="64" t="s">
        <v>806</v>
      </c>
      <c r="C8" s="24">
        <v>4</v>
      </c>
      <c r="D8" s="64" t="s">
        <v>811</v>
      </c>
    </row>
    <row r="9" spans="1:4" ht="50.25" customHeight="1">
      <c r="B9" s="76" t="s">
        <v>807</v>
      </c>
      <c r="C9" s="25">
        <v>5</v>
      </c>
      <c r="D9" s="65" t="s">
        <v>812</v>
      </c>
    </row>
    <row r="10" spans="1:4" ht="13.5" thickBot="1"/>
    <row r="11" spans="1:4" ht="13.5" customHeight="1" thickTop="1">
      <c r="B11" s="122" t="s">
        <v>842</v>
      </c>
      <c r="C11" s="123"/>
      <c r="D11" s="124"/>
    </row>
    <row r="12" spans="1:4" ht="13.5" customHeight="1">
      <c r="B12" s="125" t="s">
        <v>828</v>
      </c>
      <c r="D12" s="126"/>
    </row>
    <row r="13" spans="1:4" ht="136.5" customHeight="1"/>
  </sheetData>
  <hyperlinks>
    <hyperlink ref="C5" location="'1'!A1" display="'1'!A1" xr:uid="{00000000-0004-0000-0100-000000000000}"/>
    <hyperlink ref="C6" location="'2'!A1" display="'2'!A1" xr:uid="{00000000-0004-0000-0100-000001000000}"/>
    <hyperlink ref="C7" location="'3'!A1" display="'3'!A1" xr:uid="{00000000-0004-0000-0100-000002000000}"/>
    <hyperlink ref="C8" location="'4'!A1" display="'4'!A1" xr:uid="{00000000-0004-0000-0100-000003000000}"/>
    <hyperlink ref="C9" location="'5'!A1" display="'5'!A1" xr:uid="{00000000-0004-0000-0100-000004000000}"/>
  </hyperlinks>
  <printOptions horizontalCentered="1"/>
  <pageMargins left="0.2" right="0.17" top="0.52"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A1:S65"/>
  <sheetViews>
    <sheetView zoomScaleNormal="100" workbookViewId="0">
      <pane ySplit="2" topLeftCell="A3" activePane="bottomLeft" state="frozen"/>
      <selection pane="bottomLeft"/>
    </sheetView>
  </sheetViews>
  <sheetFormatPr defaultRowHeight="12.75"/>
  <cols>
    <col min="1" max="1" width="2.5703125" style="39" customWidth="1"/>
    <col min="2" max="2" width="103.7109375" style="39" customWidth="1"/>
    <col min="3" max="3" width="3.85546875" style="39" customWidth="1"/>
    <col min="4" max="4" width="103.7109375" style="39" customWidth="1"/>
    <col min="5" max="16384" width="9.140625" style="39"/>
  </cols>
  <sheetData>
    <row r="1" spans="1:19" ht="30" customHeight="1">
      <c r="B1" s="55" t="s">
        <v>13</v>
      </c>
      <c r="C1" s="56"/>
      <c r="D1" s="55" t="s">
        <v>12</v>
      </c>
    </row>
    <row r="2" spans="1:19" s="42" customFormat="1" ht="30" customHeight="1">
      <c r="A2" s="40"/>
      <c r="B2" s="57" t="s">
        <v>14</v>
      </c>
      <c r="C2" s="58"/>
      <c r="D2" s="57" t="s">
        <v>15</v>
      </c>
    </row>
    <row r="3" spans="1:19" s="42" customFormat="1" ht="15.75">
      <c r="A3" s="40"/>
      <c r="B3" s="41"/>
      <c r="C3" s="41"/>
      <c r="D3" s="41"/>
    </row>
    <row r="4" spans="1:19" ht="13.5" customHeight="1">
      <c r="B4" s="43" t="s">
        <v>16</v>
      </c>
      <c r="C4" s="44"/>
      <c r="D4" s="43" t="s">
        <v>24</v>
      </c>
    </row>
    <row r="5" spans="1:19" ht="9.75" customHeight="1">
      <c r="B5" s="45"/>
      <c r="C5" s="44"/>
      <c r="D5" s="45"/>
    </row>
    <row r="6" spans="1:19" ht="94.5" customHeight="1">
      <c r="B6" s="46" t="s">
        <v>717</v>
      </c>
      <c r="C6" s="47"/>
      <c r="D6" s="46" t="s">
        <v>723</v>
      </c>
    </row>
    <row r="7" spans="1:19">
      <c r="B7" s="44"/>
      <c r="C7" s="44"/>
      <c r="D7" s="44"/>
    </row>
    <row r="8" spans="1:19" ht="13.5" customHeight="1">
      <c r="B8" s="43" t="s">
        <v>27</v>
      </c>
      <c r="C8" s="44"/>
      <c r="D8" s="43" t="s">
        <v>34</v>
      </c>
    </row>
    <row r="9" spans="1:19" ht="9.75" customHeight="1">
      <c r="B9" s="43"/>
      <c r="C9" s="44"/>
      <c r="D9" s="43"/>
    </row>
    <row r="10" spans="1:19" ht="27" customHeight="1">
      <c r="B10" s="46" t="s">
        <v>712</v>
      </c>
      <c r="C10" s="47"/>
      <c r="D10" s="46" t="s">
        <v>713</v>
      </c>
    </row>
    <row r="11" spans="1:19" ht="14.25" customHeight="1">
      <c r="B11" s="48"/>
      <c r="C11" s="44"/>
      <c r="D11" s="48"/>
    </row>
    <row r="12" spans="1:19" ht="13.5" customHeight="1">
      <c r="B12" s="49" t="s">
        <v>28</v>
      </c>
      <c r="C12" s="44"/>
      <c r="D12" s="49" t="s">
        <v>33</v>
      </c>
    </row>
    <row r="13" spans="1:19" ht="9.75" customHeight="1">
      <c r="B13" s="45"/>
      <c r="C13" s="44"/>
      <c r="D13" s="45"/>
    </row>
    <row r="14" spans="1:19" ht="40.5" customHeight="1">
      <c r="B14" s="137" t="s">
        <v>815</v>
      </c>
      <c r="C14" s="117"/>
      <c r="D14" s="137" t="s">
        <v>816</v>
      </c>
    </row>
    <row r="15" spans="1:19">
      <c r="B15" s="118"/>
      <c r="C15" s="44"/>
      <c r="D15" s="118"/>
    </row>
    <row r="16" spans="1:19" ht="13.5" customHeight="1">
      <c r="B16" s="43" t="s">
        <v>30</v>
      </c>
      <c r="C16" s="44"/>
      <c r="D16" s="43" t="s">
        <v>35</v>
      </c>
      <c r="S16" s="39">
        <v>0</v>
      </c>
    </row>
    <row r="17" spans="2:4" ht="9.75" customHeight="1">
      <c r="B17" s="43"/>
      <c r="C17" s="44"/>
      <c r="D17" s="43"/>
    </row>
    <row r="18" spans="2:4" ht="13.5" customHeight="1">
      <c r="B18" s="46" t="s">
        <v>17</v>
      </c>
      <c r="C18" s="47"/>
      <c r="D18" s="46" t="s">
        <v>25</v>
      </c>
    </row>
    <row r="19" spans="2:4" ht="9.75" customHeight="1">
      <c r="B19" s="44"/>
      <c r="C19" s="44"/>
      <c r="D19" s="44"/>
    </row>
    <row r="20" spans="2:4" ht="13.5" customHeight="1">
      <c r="B20" s="43" t="s">
        <v>29</v>
      </c>
      <c r="C20" s="44"/>
      <c r="D20" s="43" t="s">
        <v>32</v>
      </c>
    </row>
    <row r="21" spans="2:4" ht="9.75" customHeight="1">
      <c r="B21" s="44"/>
      <c r="C21" s="44"/>
      <c r="D21" s="44"/>
    </row>
    <row r="22" spans="2:4" ht="13.5" customHeight="1">
      <c r="B22" s="46" t="s">
        <v>813</v>
      </c>
      <c r="C22" s="47"/>
      <c r="D22" s="46" t="s">
        <v>814</v>
      </c>
    </row>
    <row r="23" spans="2:4" ht="9.75" customHeight="1">
      <c r="B23" s="44"/>
      <c r="C23" s="44"/>
      <c r="D23" s="44"/>
    </row>
    <row r="24" spans="2:4" ht="13.5" customHeight="1">
      <c r="B24" s="43" t="s">
        <v>31</v>
      </c>
      <c r="C24" s="44"/>
      <c r="D24" s="43" t="s">
        <v>36</v>
      </c>
    </row>
    <row r="25" spans="2:4" ht="9.75" customHeight="1">
      <c r="B25" s="44"/>
      <c r="C25" s="44"/>
      <c r="D25" s="44"/>
    </row>
    <row r="26" spans="2:4" ht="40.5" customHeight="1">
      <c r="B26" s="46" t="s">
        <v>778</v>
      </c>
      <c r="C26" s="47"/>
      <c r="D26" s="46" t="s">
        <v>779</v>
      </c>
    </row>
    <row r="27" spans="2:4">
      <c r="B27" s="44"/>
      <c r="C27" s="44"/>
      <c r="D27" s="44"/>
    </row>
    <row r="28" spans="2:4" ht="13.5" customHeight="1">
      <c r="B28" s="49" t="s">
        <v>19</v>
      </c>
      <c r="C28" s="44"/>
      <c r="D28" s="49" t="s">
        <v>26</v>
      </c>
    </row>
    <row r="29" spans="2:4" ht="9.75" customHeight="1">
      <c r="B29" s="44"/>
      <c r="C29" s="44"/>
      <c r="D29" s="44"/>
    </row>
    <row r="30" spans="2:4" ht="76.5">
      <c r="B30" s="46" t="s">
        <v>790</v>
      </c>
      <c r="C30" s="47"/>
      <c r="D30" s="46" t="s">
        <v>791</v>
      </c>
    </row>
    <row r="31" spans="2:4">
      <c r="B31" s="44"/>
      <c r="C31" s="44"/>
      <c r="D31" s="44"/>
    </row>
    <row r="32" spans="2:4" ht="25.5">
      <c r="B32" s="46" t="s">
        <v>788</v>
      </c>
      <c r="C32" s="47"/>
      <c r="D32" s="46" t="s">
        <v>789</v>
      </c>
    </row>
    <row r="33" spans="2:4">
      <c r="B33" s="47"/>
      <c r="C33" s="47"/>
      <c r="D33" s="47"/>
    </row>
    <row r="34" spans="2:4" ht="38.25">
      <c r="B34" s="46" t="s">
        <v>724</v>
      </c>
      <c r="C34" s="47"/>
      <c r="D34" s="46" t="s">
        <v>725</v>
      </c>
    </row>
    <row r="35" spans="2:4">
      <c r="B35" s="47"/>
      <c r="C35" s="47"/>
      <c r="D35" s="47"/>
    </row>
    <row r="36" spans="2:4" ht="27" customHeight="1">
      <c r="B36" s="46" t="s">
        <v>792</v>
      </c>
      <c r="C36" s="47"/>
      <c r="D36" s="46" t="s">
        <v>793</v>
      </c>
    </row>
    <row r="37" spans="2:4">
      <c r="B37" s="47"/>
      <c r="C37" s="47"/>
      <c r="D37" s="47"/>
    </row>
    <row r="38" spans="2:4" ht="27" customHeight="1">
      <c r="B38" s="46" t="s">
        <v>829</v>
      </c>
      <c r="C38" s="47"/>
      <c r="D38" s="46" t="s">
        <v>726</v>
      </c>
    </row>
    <row r="39" spans="2:4">
      <c r="B39" s="47"/>
      <c r="C39" s="47"/>
      <c r="D39" s="47"/>
    </row>
    <row r="40" spans="2:4" ht="67.5" customHeight="1">
      <c r="B40" s="46" t="s">
        <v>727</v>
      </c>
      <c r="C40" s="47"/>
      <c r="D40" s="46" t="s">
        <v>728</v>
      </c>
    </row>
    <row r="41" spans="2:4">
      <c r="B41" s="47"/>
      <c r="C41" s="47"/>
      <c r="D41" s="47"/>
    </row>
    <row r="42" spans="2:4" ht="27" customHeight="1">
      <c r="B42" s="46" t="s">
        <v>729</v>
      </c>
      <c r="C42" s="47"/>
      <c r="D42" s="46" t="s">
        <v>730</v>
      </c>
    </row>
    <row r="43" spans="2:4">
      <c r="B43" s="47"/>
      <c r="C43" s="47"/>
      <c r="D43" s="47"/>
    </row>
    <row r="44" spans="2:4" ht="54" customHeight="1">
      <c r="B44" s="46" t="s">
        <v>794</v>
      </c>
      <c r="C44" s="47"/>
      <c r="D44" s="46" t="s">
        <v>795</v>
      </c>
    </row>
    <row r="45" spans="2:4">
      <c r="B45" s="47"/>
      <c r="C45" s="47"/>
      <c r="D45" s="47"/>
    </row>
    <row r="46" spans="2:4" ht="27" customHeight="1">
      <c r="B46" s="46" t="s">
        <v>731</v>
      </c>
      <c r="C46" s="47"/>
      <c r="D46" s="46" t="s">
        <v>732</v>
      </c>
    </row>
    <row r="47" spans="2:4">
      <c r="B47" s="47"/>
      <c r="C47" s="47"/>
      <c r="D47" s="47"/>
    </row>
    <row r="48" spans="2:4" ht="27" customHeight="1">
      <c r="B48" s="46" t="s">
        <v>733</v>
      </c>
      <c r="C48" s="47"/>
      <c r="D48" s="46" t="s">
        <v>734</v>
      </c>
    </row>
    <row r="49" spans="2:4">
      <c r="B49" s="47"/>
      <c r="C49" s="47"/>
      <c r="D49" s="47"/>
    </row>
    <row r="50" spans="2:4" ht="27" customHeight="1">
      <c r="B50" s="46" t="s">
        <v>796</v>
      </c>
      <c r="C50" s="47"/>
      <c r="D50" s="46" t="s">
        <v>735</v>
      </c>
    </row>
    <row r="51" spans="2:4">
      <c r="B51" s="47"/>
      <c r="C51" s="47"/>
      <c r="D51" s="47"/>
    </row>
    <row r="52" spans="2:4" ht="13.5" customHeight="1">
      <c r="B52" s="47" t="s">
        <v>736</v>
      </c>
      <c r="C52" s="47"/>
      <c r="D52" s="47" t="s">
        <v>737</v>
      </c>
    </row>
    <row r="53" spans="2:4">
      <c r="B53" s="44"/>
      <c r="C53" s="44"/>
      <c r="D53" s="44"/>
    </row>
    <row r="54" spans="2:4" ht="13.5" customHeight="1">
      <c r="B54" s="49" t="s">
        <v>18</v>
      </c>
      <c r="C54" s="44"/>
      <c r="D54" s="49" t="s">
        <v>26</v>
      </c>
    </row>
    <row r="55" spans="2:4" ht="9.75" customHeight="1">
      <c r="B55" s="44"/>
      <c r="C55" s="44"/>
      <c r="D55" s="44"/>
    </row>
    <row r="56" spans="2:4">
      <c r="B56" s="50" t="s">
        <v>20</v>
      </c>
      <c r="C56" s="44"/>
      <c r="D56" s="50" t="s">
        <v>466</v>
      </c>
    </row>
    <row r="57" spans="2:4">
      <c r="B57" s="50" t="s">
        <v>21</v>
      </c>
      <c r="C57" s="44"/>
      <c r="D57" s="50" t="s">
        <v>37</v>
      </c>
    </row>
    <row r="58" spans="2:4">
      <c r="B58" s="51" t="s">
        <v>22</v>
      </c>
      <c r="C58" s="44"/>
      <c r="D58" s="51" t="s">
        <v>38</v>
      </c>
    </row>
    <row r="59" spans="2:4">
      <c r="B59" s="50" t="s">
        <v>23</v>
      </c>
      <c r="C59" s="44"/>
      <c r="D59" s="50" t="s">
        <v>40</v>
      </c>
    </row>
    <row r="60" spans="2:4">
      <c r="B60" s="50" t="s">
        <v>41</v>
      </c>
      <c r="C60" s="44"/>
      <c r="D60" s="50" t="s">
        <v>39</v>
      </c>
    </row>
    <row r="61" spans="2:4" ht="15.75" thickBot="1">
      <c r="B61" s="52"/>
    </row>
    <row r="62" spans="2:4" s="59" customFormat="1" ht="13.5" customHeight="1" thickTop="1">
      <c r="B62" s="60" t="str">
        <f>'Περιεχόμενα-Contents'!B11</f>
        <v>(Τελευταία Ενημέρωση/Last update 13/08/2026)</v>
      </c>
      <c r="C62" s="61"/>
      <c r="D62" s="62"/>
    </row>
    <row r="63" spans="2:4" s="59" customFormat="1" ht="13.5" customHeight="1">
      <c r="B63" s="13" t="str">
        <f>'Περιεχόμενα-Contents'!B12</f>
        <v>COPYRIGHT ©: 2026 ΚΥΠΡΙΑΚΗ ΔΗΜΟΚΡΑΤΙΑ, ΣΤΑΤΙΣΤΙΚΗ ΥΠΗΡΕΣΙΑ/REPUBLIC OF CYPRUS, STATISTICAL SERVICE</v>
      </c>
      <c r="D63" s="63"/>
    </row>
    <row r="64" spans="2:4">
      <c r="B64" s="36"/>
      <c r="D64" s="53"/>
    </row>
    <row r="65" spans="2:4">
      <c r="B65" s="37"/>
      <c r="D65" s="54"/>
    </row>
  </sheetData>
  <printOptions horizontalCentered="1"/>
  <pageMargins left="0.15748031496062992" right="0.15748031496062992" top="0.55118110236220474" bottom="0.43307086614173229" header="0.35433070866141736" footer="0.15748031496062992"/>
  <pageSetup paperSize="9" scale="69" fitToHeight="2" orientation="landscape" r:id="rId1"/>
  <headerFooter differentFirst="1">
    <oddHeader>&amp;L(συνέχεια)&amp;R(continued)</oddHeader>
    <oddFooter xml:space="preserve">&amp;C- &amp;P -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G223"/>
  <sheetViews>
    <sheetView zoomScaleNormal="100" workbookViewId="0">
      <pane ySplit="6" topLeftCell="A7" activePane="bottomLeft" state="frozen"/>
      <selection pane="bottomLeft" sqref="A1:C1"/>
    </sheetView>
  </sheetViews>
  <sheetFormatPr defaultRowHeight="12"/>
  <cols>
    <col min="1" max="1" width="15.140625" style="32" customWidth="1"/>
    <col min="2" max="3" width="70.7109375" style="32" customWidth="1"/>
    <col min="4" max="16384" width="9.140625" style="32"/>
  </cols>
  <sheetData>
    <row r="1" spans="1:7" ht="29.25" customHeight="1">
      <c r="A1" s="189" t="s">
        <v>42</v>
      </c>
      <c r="B1" s="189"/>
      <c r="C1" s="189"/>
    </row>
    <row r="2" spans="1:7" ht="29.25" customHeight="1">
      <c r="A2" s="189" t="s">
        <v>43</v>
      </c>
      <c r="B2" s="189"/>
      <c r="C2" s="189"/>
    </row>
    <row r="3" spans="1:7" ht="12.75" customHeight="1">
      <c r="A3" s="33"/>
      <c r="B3" s="33"/>
      <c r="C3" s="33"/>
    </row>
    <row r="4" spans="1:7">
      <c r="A4" s="34"/>
      <c r="B4" s="33"/>
      <c r="C4" s="33"/>
    </row>
    <row r="5" spans="1:7" ht="25.5" customHeight="1">
      <c r="A5" s="109" t="s">
        <v>738</v>
      </c>
      <c r="B5" s="187" t="s">
        <v>44</v>
      </c>
      <c r="C5" s="187" t="s">
        <v>45</v>
      </c>
    </row>
    <row r="6" spans="1:7" ht="27" customHeight="1">
      <c r="A6" s="110" t="s">
        <v>739</v>
      </c>
      <c r="B6" s="188"/>
      <c r="C6" s="188"/>
      <c r="G6" s="35"/>
    </row>
    <row r="7" spans="1:7" ht="30" customHeight="1">
      <c r="A7" s="111" t="s">
        <v>3</v>
      </c>
      <c r="B7" s="66" t="s">
        <v>484</v>
      </c>
      <c r="C7" s="66" t="s">
        <v>257</v>
      </c>
      <c r="G7" s="35"/>
    </row>
    <row r="8" spans="1:7" ht="30" customHeight="1">
      <c r="A8" s="112" t="s">
        <v>46</v>
      </c>
      <c r="B8" s="66" t="s">
        <v>483</v>
      </c>
      <c r="C8" s="66" t="s">
        <v>258</v>
      </c>
      <c r="G8" s="35"/>
    </row>
    <row r="9" spans="1:7" ht="30" customHeight="1">
      <c r="A9" s="113" t="s">
        <v>47</v>
      </c>
      <c r="B9" s="67" t="s">
        <v>702</v>
      </c>
      <c r="C9" s="67" t="s">
        <v>704</v>
      </c>
      <c r="G9" s="35"/>
    </row>
    <row r="10" spans="1:7" ht="30" customHeight="1">
      <c r="A10" s="113" t="s">
        <v>48</v>
      </c>
      <c r="B10" s="67" t="s">
        <v>703</v>
      </c>
      <c r="C10" s="67" t="s">
        <v>259</v>
      </c>
      <c r="G10" s="35"/>
    </row>
    <row r="11" spans="1:7" ht="30" customHeight="1">
      <c r="A11" s="113" t="s">
        <v>49</v>
      </c>
      <c r="B11" s="67" t="s">
        <v>705</v>
      </c>
      <c r="C11" s="67" t="s">
        <v>260</v>
      </c>
      <c r="G11" s="35"/>
    </row>
    <row r="12" spans="1:7" ht="30" customHeight="1">
      <c r="A12" s="113" t="s">
        <v>50</v>
      </c>
      <c r="B12" s="67" t="s">
        <v>706</v>
      </c>
      <c r="C12" s="67" t="s">
        <v>261</v>
      </c>
      <c r="G12" s="35"/>
    </row>
    <row r="13" spans="1:7" ht="30" customHeight="1">
      <c r="A13" s="113" t="s">
        <v>51</v>
      </c>
      <c r="B13" s="67" t="s">
        <v>707</v>
      </c>
      <c r="C13" s="67" t="s">
        <v>262</v>
      </c>
      <c r="G13" s="35"/>
    </row>
    <row r="14" spans="1:7" ht="30" customHeight="1">
      <c r="A14" s="112" t="s">
        <v>52</v>
      </c>
      <c r="B14" s="66" t="s">
        <v>480</v>
      </c>
      <c r="C14" s="66" t="s">
        <v>263</v>
      </c>
      <c r="G14" s="35"/>
    </row>
    <row r="15" spans="1:7" ht="30" customHeight="1">
      <c r="A15" s="113" t="s">
        <v>53</v>
      </c>
      <c r="B15" s="67" t="s">
        <v>708</v>
      </c>
      <c r="C15" s="67" t="s">
        <v>264</v>
      </c>
      <c r="G15" s="35"/>
    </row>
    <row r="16" spans="1:7" ht="30" customHeight="1">
      <c r="A16" s="113" t="s">
        <v>54</v>
      </c>
      <c r="B16" s="67" t="s">
        <v>709</v>
      </c>
      <c r="C16" s="67" t="s">
        <v>265</v>
      </c>
      <c r="G16" s="35"/>
    </row>
    <row r="17" spans="1:7" ht="30" customHeight="1">
      <c r="A17" s="112" t="s">
        <v>55</v>
      </c>
      <c r="B17" s="66" t="s">
        <v>481</v>
      </c>
      <c r="C17" s="66" t="s">
        <v>266</v>
      </c>
      <c r="G17" s="35"/>
    </row>
    <row r="18" spans="1:7" ht="30" customHeight="1">
      <c r="A18" s="113" t="s">
        <v>56</v>
      </c>
      <c r="B18" s="67" t="s">
        <v>482</v>
      </c>
      <c r="C18" s="67" t="s">
        <v>267</v>
      </c>
      <c r="G18" s="35"/>
    </row>
    <row r="19" spans="1:7" ht="30" customHeight="1">
      <c r="A19" s="112" t="s">
        <v>57</v>
      </c>
      <c r="B19" s="66" t="s">
        <v>485</v>
      </c>
      <c r="C19" s="66" t="s">
        <v>268</v>
      </c>
      <c r="G19" s="35"/>
    </row>
    <row r="20" spans="1:7" ht="30" customHeight="1">
      <c r="A20" s="113" t="s">
        <v>58</v>
      </c>
      <c r="B20" s="67" t="s">
        <v>59</v>
      </c>
      <c r="C20" s="67" t="s">
        <v>269</v>
      </c>
      <c r="G20" s="35"/>
    </row>
    <row r="21" spans="1:7" ht="30" customHeight="1">
      <c r="A21" s="113" t="s">
        <v>60</v>
      </c>
      <c r="B21" s="67" t="s">
        <v>486</v>
      </c>
      <c r="C21" s="67" t="s">
        <v>270</v>
      </c>
      <c r="G21" s="35"/>
    </row>
    <row r="22" spans="1:7" ht="30" customHeight="1">
      <c r="A22" s="113" t="s">
        <v>61</v>
      </c>
      <c r="B22" s="67" t="s">
        <v>488</v>
      </c>
      <c r="C22" s="67" t="s">
        <v>271</v>
      </c>
      <c r="G22" s="35"/>
    </row>
    <row r="23" spans="1:7" ht="30" customHeight="1">
      <c r="A23" s="113" t="s">
        <v>62</v>
      </c>
      <c r="B23" s="67" t="s">
        <v>487</v>
      </c>
      <c r="C23" s="67" t="s">
        <v>272</v>
      </c>
      <c r="G23" s="35"/>
    </row>
    <row r="24" spans="1:7" ht="30" customHeight="1">
      <c r="A24" s="113" t="s">
        <v>63</v>
      </c>
      <c r="B24" s="67" t="s">
        <v>489</v>
      </c>
      <c r="C24" s="67" t="s">
        <v>273</v>
      </c>
      <c r="G24" s="35"/>
    </row>
    <row r="25" spans="1:7" ht="30" customHeight="1">
      <c r="A25" s="113" t="s">
        <v>64</v>
      </c>
      <c r="B25" s="67" t="s">
        <v>490</v>
      </c>
      <c r="C25" s="67" t="s">
        <v>274</v>
      </c>
      <c r="G25" s="35"/>
    </row>
    <row r="26" spans="1:7" ht="30" customHeight="1">
      <c r="A26" s="112" t="s">
        <v>65</v>
      </c>
      <c r="B26" s="66" t="s">
        <v>491</v>
      </c>
      <c r="C26" s="66" t="s">
        <v>275</v>
      </c>
      <c r="G26" s="35"/>
    </row>
    <row r="27" spans="1:7" ht="30" customHeight="1">
      <c r="A27" s="113" t="s">
        <v>66</v>
      </c>
      <c r="B27" s="67" t="s">
        <v>492</v>
      </c>
      <c r="C27" s="67" t="s">
        <v>276</v>
      </c>
      <c r="G27" s="35"/>
    </row>
    <row r="28" spans="1:7" ht="30" customHeight="1">
      <c r="A28" s="113" t="s">
        <v>67</v>
      </c>
      <c r="B28" s="67" t="s">
        <v>493</v>
      </c>
      <c r="C28" s="67" t="s">
        <v>277</v>
      </c>
      <c r="G28" s="35"/>
    </row>
    <row r="29" spans="1:7" ht="30" customHeight="1">
      <c r="A29" s="111" t="s">
        <v>245</v>
      </c>
      <c r="B29" s="66" t="s">
        <v>494</v>
      </c>
      <c r="C29" s="66" t="s">
        <v>278</v>
      </c>
    </row>
    <row r="30" spans="1:7" ht="30" customHeight="1">
      <c r="A30" s="112" t="s">
        <v>246</v>
      </c>
      <c r="B30" s="66" t="s">
        <v>247</v>
      </c>
      <c r="C30" s="66" t="s">
        <v>279</v>
      </c>
    </row>
    <row r="31" spans="1:7" ht="30" customHeight="1">
      <c r="A31" s="113" t="s">
        <v>248</v>
      </c>
      <c r="B31" s="67" t="s">
        <v>495</v>
      </c>
      <c r="C31" s="67" t="s">
        <v>280</v>
      </c>
    </row>
    <row r="32" spans="1:7" ht="30" customHeight="1">
      <c r="A32" s="113" t="s">
        <v>249</v>
      </c>
      <c r="B32" s="67" t="s">
        <v>496</v>
      </c>
      <c r="C32" s="67" t="s">
        <v>281</v>
      </c>
    </row>
    <row r="33" spans="1:3" ht="30" customHeight="1">
      <c r="A33" s="113" t="s">
        <v>250</v>
      </c>
      <c r="B33" s="67" t="s">
        <v>497</v>
      </c>
      <c r="C33" s="67" t="s">
        <v>282</v>
      </c>
    </row>
    <row r="34" spans="1:3" ht="30" customHeight="1">
      <c r="A34" s="113" t="s">
        <v>251</v>
      </c>
      <c r="B34" s="67" t="s">
        <v>498</v>
      </c>
      <c r="C34" s="67" t="s">
        <v>283</v>
      </c>
    </row>
    <row r="35" spans="1:3" ht="30" customHeight="1">
      <c r="A35" s="112" t="s">
        <v>252</v>
      </c>
      <c r="B35" s="66" t="s">
        <v>499</v>
      </c>
      <c r="C35" s="66" t="s">
        <v>284</v>
      </c>
    </row>
    <row r="36" spans="1:3" ht="30" customHeight="1">
      <c r="A36" s="113" t="s">
        <v>253</v>
      </c>
      <c r="B36" s="67" t="s">
        <v>500</v>
      </c>
      <c r="C36" s="67" t="s">
        <v>285</v>
      </c>
    </row>
    <row r="37" spans="1:3" ht="30" customHeight="1">
      <c r="A37" s="113" t="s">
        <v>254</v>
      </c>
      <c r="B37" s="67" t="s">
        <v>501</v>
      </c>
      <c r="C37" s="67" t="s">
        <v>2</v>
      </c>
    </row>
    <row r="38" spans="1:3" ht="30" customHeight="1">
      <c r="A38" s="113" t="s">
        <v>255</v>
      </c>
      <c r="B38" s="67" t="s">
        <v>502</v>
      </c>
      <c r="C38" s="67" t="s">
        <v>286</v>
      </c>
    </row>
    <row r="39" spans="1:3" ht="30" customHeight="1">
      <c r="A39" s="113" t="s">
        <v>256</v>
      </c>
      <c r="B39" s="67" t="s">
        <v>503</v>
      </c>
      <c r="C39" s="67" t="s">
        <v>287</v>
      </c>
    </row>
    <row r="40" spans="1:3" ht="30" customHeight="1">
      <c r="A40" s="111" t="s">
        <v>4</v>
      </c>
      <c r="B40" s="66" t="s">
        <v>504</v>
      </c>
      <c r="C40" s="66" t="s">
        <v>288</v>
      </c>
    </row>
    <row r="41" spans="1:3" ht="30" customHeight="1">
      <c r="A41" s="112" t="s">
        <v>68</v>
      </c>
      <c r="B41" s="66" t="s">
        <v>505</v>
      </c>
      <c r="C41" s="66" t="s">
        <v>289</v>
      </c>
    </row>
    <row r="42" spans="1:3" ht="30" customHeight="1">
      <c r="A42" s="113" t="s">
        <v>69</v>
      </c>
      <c r="B42" s="67" t="s">
        <v>506</v>
      </c>
      <c r="C42" s="67" t="s">
        <v>290</v>
      </c>
    </row>
    <row r="43" spans="1:3" ht="30" customHeight="1">
      <c r="A43" s="113" t="s">
        <v>70</v>
      </c>
      <c r="B43" s="67" t="s">
        <v>507</v>
      </c>
      <c r="C43" s="67" t="s">
        <v>291</v>
      </c>
    </row>
    <row r="44" spans="1:3" ht="30" customHeight="1">
      <c r="A44" s="113" t="s">
        <v>71</v>
      </c>
      <c r="B44" s="67" t="s">
        <v>508</v>
      </c>
      <c r="C44" s="67" t="s">
        <v>292</v>
      </c>
    </row>
    <row r="45" spans="1:3" ht="30" customHeight="1">
      <c r="A45" s="113" t="s">
        <v>72</v>
      </c>
      <c r="B45" s="67" t="s">
        <v>511</v>
      </c>
      <c r="C45" s="67" t="s">
        <v>293</v>
      </c>
    </row>
    <row r="46" spans="1:3" ht="30" customHeight="1">
      <c r="A46" s="113" t="s">
        <v>73</v>
      </c>
      <c r="B46" s="67" t="s">
        <v>510</v>
      </c>
      <c r="C46" s="67" t="s">
        <v>294</v>
      </c>
    </row>
    <row r="47" spans="1:3" ht="30" customHeight="1">
      <c r="A47" s="113" t="s">
        <v>74</v>
      </c>
      <c r="B47" s="67" t="s">
        <v>509</v>
      </c>
      <c r="C47" s="67" t="s">
        <v>295</v>
      </c>
    </row>
    <row r="48" spans="1:3" ht="30" customHeight="1">
      <c r="A48" s="113" t="s">
        <v>75</v>
      </c>
      <c r="B48" s="67" t="s">
        <v>512</v>
      </c>
      <c r="C48" s="67" t="s">
        <v>296</v>
      </c>
    </row>
    <row r="49" spans="1:3" ht="30" customHeight="1">
      <c r="A49" s="112" t="s">
        <v>76</v>
      </c>
      <c r="B49" s="66" t="s">
        <v>513</v>
      </c>
      <c r="C49" s="66" t="s">
        <v>297</v>
      </c>
    </row>
    <row r="50" spans="1:3" ht="30" customHeight="1">
      <c r="A50" s="113" t="s">
        <v>77</v>
      </c>
      <c r="B50" s="67" t="s">
        <v>514</v>
      </c>
      <c r="C50" s="67" t="s">
        <v>298</v>
      </c>
    </row>
    <row r="51" spans="1:3" ht="30" customHeight="1">
      <c r="A51" s="113" t="s">
        <v>78</v>
      </c>
      <c r="B51" s="67" t="s">
        <v>515</v>
      </c>
      <c r="C51" s="67" t="s">
        <v>299</v>
      </c>
    </row>
    <row r="52" spans="1:3" ht="30" customHeight="1">
      <c r="A52" s="113" t="s">
        <v>79</v>
      </c>
      <c r="B52" s="67" t="s">
        <v>516</v>
      </c>
      <c r="C52" s="67" t="s">
        <v>300</v>
      </c>
    </row>
    <row r="53" spans="1:3" ht="30" customHeight="1">
      <c r="A53" s="113" t="s">
        <v>80</v>
      </c>
      <c r="B53" s="67" t="s">
        <v>517</v>
      </c>
      <c r="C53" s="67" t="s">
        <v>301</v>
      </c>
    </row>
    <row r="54" spans="1:3" ht="30" customHeight="1">
      <c r="A54" s="113" t="s">
        <v>81</v>
      </c>
      <c r="B54" s="67" t="s">
        <v>518</v>
      </c>
      <c r="C54" s="67" t="s">
        <v>302</v>
      </c>
    </row>
    <row r="55" spans="1:3" ht="30" customHeight="1">
      <c r="A55" s="112" t="s">
        <v>82</v>
      </c>
      <c r="B55" s="66" t="s">
        <v>519</v>
      </c>
      <c r="C55" s="66" t="s">
        <v>520</v>
      </c>
    </row>
    <row r="56" spans="1:3" ht="30" customHeight="1">
      <c r="A56" s="113" t="s">
        <v>83</v>
      </c>
      <c r="B56" s="67" t="s">
        <v>522</v>
      </c>
      <c r="C56" s="67" t="s">
        <v>303</v>
      </c>
    </row>
    <row r="57" spans="1:3" ht="30" customHeight="1">
      <c r="A57" s="113" t="s">
        <v>84</v>
      </c>
      <c r="B57" s="67" t="s">
        <v>85</v>
      </c>
      <c r="C57" s="67" t="s">
        <v>521</v>
      </c>
    </row>
    <row r="58" spans="1:3" ht="30" customHeight="1">
      <c r="A58" s="112" t="s">
        <v>86</v>
      </c>
      <c r="B58" s="66" t="s">
        <v>87</v>
      </c>
      <c r="C58" s="66" t="s">
        <v>304</v>
      </c>
    </row>
    <row r="59" spans="1:3" ht="30" customHeight="1">
      <c r="A59" s="113" t="s">
        <v>88</v>
      </c>
      <c r="B59" s="67" t="s">
        <v>523</v>
      </c>
      <c r="C59" s="67" t="s">
        <v>305</v>
      </c>
    </row>
    <row r="60" spans="1:3" ht="30" customHeight="1">
      <c r="A60" s="113" t="s">
        <v>89</v>
      </c>
      <c r="B60" s="67" t="s">
        <v>90</v>
      </c>
      <c r="C60" s="67" t="s">
        <v>306</v>
      </c>
    </row>
    <row r="61" spans="1:3" ht="30" customHeight="1">
      <c r="A61" s="113" t="s">
        <v>91</v>
      </c>
      <c r="B61" s="67" t="s">
        <v>92</v>
      </c>
      <c r="C61" s="67" t="s">
        <v>307</v>
      </c>
    </row>
    <row r="62" spans="1:3" ht="30" customHeight="1">
      <c r="A62" s="113" t="s">
        <v>93</v>
      </c>
      <c r="B62" s="67" t="s">
        <v>524</v>
      </c>
      <c r="C62" s="67" t="s">
        <v>308</v>
      </c>
    </row>
    <row r="63" spans="1:3" ht="30" customHeight="1">
      <c r="A63" s="112" t="s">
        <v>94</v>
      </c>
      <c r="B63" s="66" t="s">
        <v>526</v>
      </c>
      <c r="C63" s="66" t="s">
        <v>309</v>
      </c>
    </row>
    <row r="64" spans="1:3" ht="30" customHeight="1">
      <c r="A64" s="113" t="s">
        <v>95</v>
      </c>
      <c r="B64" s="67" t="s">
        <v>525</v>
      </c>
      <c r="C64" s="67" t="s">
        <v>310</v>
      </c>
    </row>
    <row r="65" spans="1:3" ht="30" customHeight="1">
      <c r="A65" s="113" t="s">
        <v>96</v>
      </c>
      <c r="B65" s="67" t="s">
        <v>527</v>
      </c>
      <c r="C65" s="67" t="s">
        <v>311</v>
      </c>
    </row>
    <row r="66" spans="1:3" ht="30" customHeight="1">
      <c r="A66" s="113" t="s">
        <v>97</v>
      </c>
      <c r="B66" s="67" t="s">
        <v>528</v>
      </c>
      <c r="C66" s="67" t="s">
        <v>312</v>
      </c>
    </row>
    <row r="67" spans="1:3" ht="30" customHeight="1">
      <c r="A67" s="113" t="s">
        <v>98</v>
      </c>
      <c r="B67" s="67" t="s">
        <v>529</v>
      </c>
      <c r="C67" s="67" t="s">
        <v>313</v>
      </c>
    </row>
    <row r="68" spans="1:3" ht="30" customHeight="1">
      <c r="A68" s="112" t="s">
        <v>99</v>
      </c>
      <c r="B68" s="66" t="s">
        <v>530</v>
      </c>
      <c r="C68" s="66" t="s">
        <v>314</v>
      </c>
    </row>
    <row r="69" spans="1:3" ht="30" customHeight="1">
      <c r="A69" s="113" t="s">
        <v>100</v>
      </c>
      <c r="B69" s="67" t="s">
        <v>531</v>
      </c>
      <c r="C69" s="67" t="s">
        <v>315</v>
      </c>
    </row>
    <row r="70" spans="1:3" ht="30" customHeight="1">
      <c r="A70" s="113" t="s">
        <v>101</v>
      </c>
      <c r="B70" s="67" t="s">
        <v>532</v>
      </c>
      <c r="C70" s="67" t="s">
        <v>316</v>
      </c>
    </row>
    <row r="71" spans="1:3" ht="30" customHeight="1">
      <c r="A71" s="113" t="s">
        <v>102</v>
      </c>
      <c r="B71" s="67" t="s">
        <v>533</v>
      </c>
      <c r="C71" s="67" t="s">
        <v>317</v>
      </c>
    </row>
    <row r="72" spans="1:3" ht="30" customHeight="1">
      <c r="A72" s="113" t="s">
        <v>103</v>
      </c>
      <c r="B72" s="67" t="s">
        <v>534</v>
      </c>
      <c r="C72" s="67" t="s">
        <v>318</v>
      </c>
    </row>
    <row r="73" spans="1:3" ht="30" customHeight="1">
      <c r="A73" s="111" t="s">
        <v>1</v>
      </c>
      <c r="B73" s="66" t="s">
        <v>535</v>
      </c>
      <c r="C73" s="66" t="s">
        <v>319</v>
      </c>
    </row>
    <row r="74" spans="1:3" ht="30" customHeight="1">
      <c r="A74" s="112" t="s">
        <v>104</v>
      </c>
      <c r="B74" s="66" t="s">
        <v>105</v>
      </c>
      <c r="C74" s="66" t="s">
        <v>320</v>
      </c>
    </row>
    <row r="75" spans="1:3" ht="30" customHeight="1">
      <c r="A75" s="113" t="s">
        <v>106</v>
      </c>
      <c r="B75" s="67" t="s">
        <v>536</v>
      </c>
      <c r="C75" s="67" t="s">
        <v>321</v>
      </c>
    </row>
    <row r="76" spans="1:3" ht="30" customHeight="1">
      <c r="A76" s="113" t="s">
        <v>107</v>
      </c>
      <c r="B76" s="67" t="s">
        <v>537</v>
      </c>
      <c r="C76" s="67" t="s">
        <v>322</v>
      </c>
    </row>
    <row r="77" spans="1:3" ht="30" customHeight="1">
      <c r="A77" s="113" t="s">
        <v>108</v>
      </c>
      <c r="B77" s="67" t="s">
        <v>538</v>
      </c>
      <c r="C77" s="67" t="s">
        <v>323</v>
      </c>
    </row>
    <row r="78" spans="1:3" ht="30" customHeight="1">
      <c r="A78" s="113" t="s">
        <v>109</v>
      </c>
      <c r="B78" s="67" t="s">
        <v>539</v>
      </c>
      <c r="C78" s="67" t="s">
        <v>324</v>
      </c>
    </row>
    <row r="79" spans="1:3" ht="30" customHeight="1">
      <c r="A79" s="111" t="s">
        <v>5</v>
      </c>
      <c r="B79" s="66" t="s">
        <v>540</v>
      </c>
      <c r="C79" s="66" t="s">
        <v>325</v>
      </c>
    </row>
    <row r="80" spans="1:3" ht="30" customHeight="1">
      <c r="A80" s="112" t="s">
        <v>110</v>
      </c>
      <c r="B80" s="66" t="s">
        <v>541</v>
      </c>
      <c r="C80" s="66" t="s">
        <v>326</v>
      </c>
    </row>
    <row r="81" spans="1:3" ht="30" customHeight="1">
      <c r="A81" s="113" t="s">
        <v>111</v>
      </c>
      <c r="B81" s="67" t="s">
        <v>542</v>
      </c>
      <c r="C81" s="67" t="s">
        <v>327</v>
      </c>
    </row>
    <row r="82" spans="1:3" ht="30" customHeight="1">
      <c r="A82" s="113" t="s">
        <v>112</v>
      </c>
      <c r="B82" s="67" t="s">
        <v>543</v>
      </c>
      <c r="C82" s="67" t="s">
        <v>328</v>
      </c>
    </row>
    <row r="83" spans="1:3" ht="30" customHeight="1">
      <c r="A83" s="112" t="s">
        <v>113</v>
      </c>
      <c r="B83" s="66" t="s">
        <v>544</v>
      </c>
      <c r="C83" s="66" t="s">
        <v>329</v>
      </c>
    </row>
    <row r="84" spans="1:3" ht="30" customHeight="1">
      <c r="A84" s="113" t="s">
        <v>114</v>
      </c>
      <c r="B84" s="67" t="s">
        <v>545</v>
      </c>
      <c r="C84" s="67" t="s">
        <v>330</v>
      </c>
    </row>
    <row r="85" spans="1:3" ht="30" customHeight="1">
      <c r="A85" s="113" t="s">
        <v>115</v>
      </c>
      <c r="B85" s="67" t="s">
        <v>546</v>
      </c>
      <c r="C85" s="67" t="s">
        <v>331</v>
      </c>
    </row>
    <row r="86" spans="1:3" ht="30" customHeight="1">
      <c r="A86" s="113" t="s">
        <v>116</v>
      </c>
      <c r="B86" s="67" t="s">
        <v>547</v>
      </c>
      <c r="C86" s="67" t="s">
        <v>332</v>
      </c>
    </row>
    <row r="87" spans="1:3" ht="30" customHeight="1">
      <c r="A87" s="112" t="s">
        <v>117</v>
      </c>
      <c r="B87" s="66" t="s">
        <v>548</v>
      </c>
      <c r="C87" s="66" t="s">
        <v>333</v>
      </c>
    </row>
    <row r="88" spans="1:3" ht="30" customHeight="1">
      <c r="A88" s="113" t="s">
        <v>118</v>
      </c>
      <c r="B88" s="67" t="s">
        <v>550</v>
      </c>
      <c r="C88" s="67" t="s">
        <v>334</v>
      </c>
    </row>
    <row r="89" spans="1:3" ht="30" customHeight="1">
      <c r="A89" s="113" t="s">
        <v>119</v>
      </c>
      <c r="B89" s="67" t="s">
        <v>551</v>
      </c>
      <c r="C89" s="67" t="s">
        <v>335</v>
      </c>
    </row>
    <row r="90" spans="1:3" ht="30" customHeight="1">
      <c r="A90" s="113" t="s">
        <v>120</v>
      </c>
      <c r="B90" s="67" t="s">
        <v>549</v>
      </c>
      <c r="C90" s="67" t="s">
        <v>336</v>
      </c>
    </row>
    <row r="91" spans="1:3" ht="30" customHeight="1">
      <c r="A91" s="112" t="s">
        <v>468</v>
      </c>
      <c r="B91" s="66" t="s">
        <v>552</v>
      </c>
      <c r="C91" s="66" t="s">
        <v>472</v>
      </c>
    </row>
    <row r="92" spans="1:3" ht="30" customHeight="1">
      <c r="A92" s="113" t="s">
        <v>469</v>
      </c>
      <c r="B92" s="67" t="s">
        <v>553</v>
      </c>
      <c r="C92" s="67" t="s">
        <v>473</v>
      </c>
    </row>
    <row r="93" spans="1:3" ht="30" customHeight="1">
      <c r="A93" s="113" t="s">
        <v>470</v>
      </c>
      <c r="B93" s="67" t="s">
        <v>554</v>
      </c>
      <c r="C93" s="67" t="s">
        <v>474</v>
      </c>
    </row>
    <row r="94" spans="1:3" ht="30" customHeight="1">
      <c r="A94" s="113" t="s">
        <v>471</v>
      </c>
      <c r="B94" s="67" t="s">
        <v>555</v>
      </c>
      <c r="C94" s="67" t="s">
        <v>475</v>
      </c>
    </row>
    <row r="95" spans="1:3" ht="30" customHeight="1">
      <c r="A95" s="112" t="s">
        <v>121</v>
      </c>
      <c r="B95" s="66" t="s">
        <v>556</v>
      </c>
      <c r="C95" s="66" t="s">
        <v>337</v>
      </c>
    </row>
    <row r="96" spans="1:3" ht="30" customHeight="1">
      <c r="A96" s="113" t="s">
        <v>122</v>
      </c>
      <c r="B96" s="67" t="s">
        <v>557</v>
      </c>
      <c r="C96" s="67" t="s">
        <v>338</v>
      </c>
    </row>
    <row r="97" spans="1:3" ht="30" customHeight="1">
      <c r="A97" s="113" t="s">
        <v>123</v>
      </c>
      <c r="B97" s="67" t="s">
        <v>558</v>
      </c>
      <c r="C97" s="67" t="s">
        <v>339</v>
      </c>
    </row>
    <row r="98" spans="1:3" ht="30" customHeight="1">
      <c r="A98" s="113" t="s">
        <v>124</v>
      </c>
      <c r="B98" s="67" t="s">
        <v>559</v>
      </c>
      <c r="C98" s="67" t="s">
        <v>340</v>
      </c>
    </row>
    <row r="99" spans="1:3" ht="30" customHeight="1">
      <c r="A99" s="112" t="s">
        <v>125</v>
      </c>
      <c r="B99" s="66" t="s">
        <v>560</v>
      </c>
      <c r="C99" s="66" t="s">
        <v>341</v>
      </c>
    </row>
    <row r="100" spans="1:3" ht="30" customHeight="1">
      <c r="A100" s="113" t="s">
        <v>126</v>
      </c>
      <c r="B100" s="67" t="s">
        <v>564</v>
      </c>
      <c r="C100" s="67" t="s">
        <v>342</v>
      </c>
    </row>
    <row r="101" spans="1:3" ht="30" customHeight="1">
      <c r="A101" s="113" t="s">
        <v>127</v>
      </c>
      <c r="B101" s="67" t="s">
        <v>563</v>
      </c>
      <c r="C101" s="67" t="s">
        <v>343</v>
      </c>
    </row>
    <row r="102" spans="1:3" ht="30" customHeight="1">
      <c r="A102" s="113" t="s">
        <v>128</v>
      </c>
      <c r="B102" s="67" t="s">
        <v>562</v>
      </c>
      <c r="C102" s="67" t="s">
        <v>344</v>
      </c>
    </row>
    <row r="103" spans="1:3" ht="30" customHeight="1">
      <c r="A103" s="113" t="s">
        <v>129</v>
      </c>
      <c r="B103" s="67" t="s">
        <v>561</v>
      </c>
      <c r="C103" s="67" t="s">
        <v>345</v>
      </c>
    </row>
    <row r="104" spans="1:3" ht="30" customHeight="1">
      <c r="A104" s="112" t="s">
        <v>130</v>
      </c>
      <c r="B104" s="66" t="s">
        <v>565</v>
      </c>
      <c r="C104" s="66" t="s">
        <v>346</v>
      </c>
    </row>
    <row r="105" spans="1:3" ht="30" customHeight="1">
      <c r="A105" s="113" t="s">
        <v>131</v>
      </c>
      <c r="B105" s="67" t="s">
        <v>565</v>
      </c>
      <c r="C105" s="67" t="s">
        <v>346</v>
      </c>
    </row>
    <row r="106" spans="1:3" ht="30" customHeight="1">
      <c r="A106" s="111" t="s">
        <v>6</v>
      </c>
      <c r="B106" s="66" t="s">
        <v>566</v>
      </c>
      <c r="C106" s="66" t="s">
        <v>347</v>
      </c>
    </row>
    <row r="107" spans="1:3" ht="30" customHeight="1">
      <c r="A107" s="112" t="s">
        <v>132</v>
      </c>
      <c r="B107" s="66" t="s">
        <v>567</v>
      </c>
      <c r="C107" s="66" t="s">
        <v>348</v>
      </c>
    </row>
    <row r="108" spans="1:3" ht="30" customHeight="1">
      <c r="A108" s="113" t="s">
        <v>133</v>
      </c>
      <c r="B108" s="67" t="s">
        <v>568</v>
      </c>
      <c r="C108" s="67" t="s">
        <v>569</v>
      </c>
    </row>
    <row r="109" spans="1:3" ht="30" customHeight="1">
      <c r="A109" s="113" t="s">
        <v>134</v>
      </c>
      <c r="B109" s="67" t="s">
        <v>570</v>
      </c>
      <c r="C109" s="67" t="s">
        <v>349</v>
      </c>
    </row>
    <row r="110" spans="1:3" ht="30" customHeight="1">
      <c r="A110" s="113" t="s">
        <v>135</v>
      </c>
      <c r="B110" s="67" t="s">
        <v>571</v>
      </c>
      <c r="C110" s="67" t="s">
        <v>350</v>
      </c>
    </row>
    <row r="111" spans="1:3" ht="30" customHeight="1">
      <c r="A111" s="113" t="s">
        <v>136</v>
      </c>
      <c r="B111" s="67" t="s">
        <v>572</v>
      </c>
      <c r="C111" s="67" t="s">
        <v>351</v>
      </c>
    </row>
    <row r="112" spans="1:3" ht="30" customHeight="1">
      <c r="A112" s="113" t="s">
        <v>137</v>
      </c>
      <c r="B112" s="67" t="s">
        <v>573</v>
      </c>
      <c r="C112" s="67" t="s">
        <v>352</v>
      </c>
    </row>
    <row r="113" spans="1:3" ht="30" customHeight="1">
      <c r="A113" s="113" t="s">
        <v>138</v>
      </c>
      <c r="B113" s="67" t="s">
        <v>574</v>
      </c>
      <c r="C113" s="67" t="s">
        <v>353</v>
      </c>
    </row>
    <row r="114" spans="1:3" ht="30" customHeight="1">
      <c r="A114" s="113" t="s">
        <v>139</v>
      </c>
      <c r="B114" s="67" t="s">
        <v>575</v>
      </c>
      <c r="C114" s="67" t="s">
        <v>354</v>
      </c>
    </row>
    <row r="115" spans="1:3" ht="30" customHeight="1">
      <c r="A115" s="113" t="s">
        <v>140</v>
      </c>
      <c r="B115" s="67" t="s">
        <v>577</v>
      </c>
      <c r="C115" s="67" t="s">
        <v>355</v>
      </c>
    </row>
    <row r="116" spans="1:3" ht="30" customHeight="1">
      <c r="A116" s="113" t="s">
        <v>141</v>
      </c>
      <c r="B116" s="67" t="s">
        <v>578</v>
      </c>
      <c r="C116" s="67" t="s">
        <v>356</v>
      </c>
    </row>
    <row r="117" spans="1:3" ht="30" customHeight="1">
      <c r="A117" s="113" t="s">
        <v>142</v>
      </c>
      <c r="B117" s="67" t="s">
        <v>579</v>
      </c>
      <c r="C117" s="67" t="s">
        <v>357</v>
      </c>
    </row>
    <row r="118" spans="1:3" ht="30" customHeight="1">
      <c r="A118" s="113" t="s">
        <v>143</v>
      </c>
      <c r="B118" s="67" t="s">
        <v>580</v>
      </c>
      <c r="C118" s="67" t="s">
        <v>358</v>
      </c>
    </row>
    <row r="119" spans="1:3" ht="30" customHeight="1">
      <c r="A119" s="113" t="s">
        <v>144</v>
      </c>
      <c r="B119" s="67" t="s">
        <v>581</v>
      </c>
      <c r="C119" s="67" t="s">
        <v>576</v>
      </c>
    </row>
    <row r="120" spans="1:3" ht="30" customHeight="1">
      <c r="A120" s="112" t="s">
        <v>145</v>
      </c>
      <c r="B120" s="66" t="s">
        <v>582</v>
      </c>
      <c r="C120" s="66" t="s">
        <v>359</v>
      </c>
    </row>
    <row r="121" spans="1:3" ht="30" customHeight="1">
      <c r="A121" s="113" t="s">
        <v>146</v>
      </c>
      <c r="B121" s="67" t="s">
        <v>586</v>
      </c>
      <c r="C121" s="67" t="s">
        <v>360</v>
      </c>
    </row>
    <row r="122" spans="1:3" ht="30" customHeight="1">
      <c r="A122" s="113" t="s">
        <v>147</v>
      </c>
      <c r="B122" s="67" t="s">
        <v>585</v>
      </c>
      <c r="C122" s="67" t="s">
        <v>361</v>
      </c>
    </row>
    <row r="123" spans="1:3" ht="30" customHeight="1">
      <c r="A123" s="113" t="s">
        <v>148</v>
      </c>
      <c r="B123" s="67" t="s">
        <v>584</v>
      </c>
      <c r="C123" s="67" t="s">
        <v>583</v>
      </c>
    </row>
    <row r="124" spans="1:3" ht="30" customHeight="1">
      <c r="A124" s="112" t="s">
        <v>149</v>
      </c>
      <c r="B124" s="66" t="s">
        <v>587</v>
      </c>
      <c r="C124" s="66" t="s">
        <v>588</v>
      </c>
    </row>
    <row r="125" spans="1:3" ht="30" customHeight="1">
      <c r="A125" s="113" t="s">
        <v>150</v>
      </c>
      <c r="B125" s="67" t="s">
        <v>590</v>
      </c>
      <c r="C125" s="67" t="s">
        <v>362</v>
      </c>
    </row>
    <row r="126" spans="1:3" ht="30" customHeight="1">
      <c r="A126" s="113" t="s">
        <v>151</v>
      </c>
      <c r="B126" s="67" t="s">
        <v>591</v>
      </c>
      <c r="C126" s="67" t="s">
        <v>363</v>
      </c>
    </row>
    <row r="127" spans="1:3" ht="30" customHeight="1">
      <c r="A127" s="113" t="s">
        <v>152</v>
      </c>
      <c r="B127" s="67" t="s">
        <v>592</v>
      </c>
      <c r="C127" s="67" t="s">
        <v>589</v>
      </c>
    </row>
    <row r="128" spans="1:3" ht="30" customHeight="1">
      <c r="A128" s="112" t="s">
        <v>153</v>
      </c>
      <c r="B128" s="66" t="s">
        <v>593</v>
      </c>
      <c r="C128" s="66" t="s">
        <v>364</v>
      </c>
    </row>
    <row r="129" spans="1:3" ht="30" customHeight="1">
      <c r="A129" s="113" t="s">
        <v>154</v>
      </c>
      <c r="B129" s="67" t="s">
        <v>594</v>
      </c>
      <c r="C129" s="67" t="s">
        <v>365</v>
      </c>
    </row>
    <row r="130" spans="1:3" ht="30" customHeight="1">
      <c r="A130" s="113" t="s">
        <v>155</v>
      </c>
      <c r="B130" s="67" t="s">
        <v>595</v>
      </c>
      <c r="C130" s="67" t="s">
        <v>366</v>
      </c>
    </row>
    <row r="131" spans="1:3" ht="30" customHeight="1">
      <c r="A131" s="113" t="s">
        <v>156</v>
      </c>
      <c r="B131" s="67" t="s">
        <v>596</v>
      </c>
      <c r="C131" s="67" t="s">
        <v>367</v>
      </c>
    </row>
    <row r="132" spans="1:3" ht="30" customHeight="1">
      <c r="A132" s="112" t="s">
        <v>157</v>
      </c>
      <c r="B132" s="66" t="s">
        <v>597</v>
      </c>
      <c r="C132" s="66" t="s">
        <v>368</v>
      </c>
    </row>
    <row r="133" spans="1:3" ht="30" customHeight="1">
      <c r="A133" s="113" t="s">
        <v>158</v>
      </c>
      <c r="B133" s="67" t="s">
        <v>598</v>
      </c>
      <c r="C133" s="67" t="s">
        <v>369</v>
      </c>
    </row>
    <row r="134" spans="1:3" ht="30" customHeight="1">
      <c r="A134" s="113" t="s">
        <v>159</v>
      </c>
      <c r="B134" s="67" t="s">
        <v>599</v>
      </c>
      <c r="C134" s="67" t="s">
        <v>370</v>
      </c>
    </row>
    <row r="135" spans="1:3" ht="30" customHeight="1">
      <c r="A135" s="113" t="s">
        <v>160</v>
      </c>
      <c r="B135" s="67" t="s">
        <v>600</v>
      </c>
      <c r="C135" s="67" t="s">
        <v>371</v>
      </c>
    </row>
    <row r="136" spans="1:3" ht="30" customHeight="1">
      <c r="A136" s="113" t="s">
        <v>161</v>
      </c>
      <c r="B136" s="67" t="s">
        <v>602</v>
      </c>
      <c r="C136" s="67" t="s">
        <v>601</v>
      </c>
    </row>
    <row r="137" spans="1:3" ht="30" customHeight="1">
      <c r="A137" s="113" t="s">
        <v>162</v>
      </c>
      <c r="B137" s="67" t="s">
        <v>603</v>
      </c>
      <c r="C137" s="67" t="s">
        <v>604</v>
      </c>
    </row>
    <row r="138" spans="1:3" ht="30" customHeight="1">
      <c r="A138" s="112" t="s">
        <v>163</v>
      </c>
      <c r="B138" s="66" t="s">
        <v>605</v>
      </c>
      <c r="C138" s="66" t="s">
        <v>372</v>
      </c>
    </row>
    <row r="139" spans="1:3" ht="30" customHeight="1">
      <c r="A139" s="113" t="s">
        <v>164</v>
      </c>
      <c r="B139" s="67" t="s">
        <v>606</v>
      </c>
      <c r="C139" s="67" t="s">
        <v>373</v>
      </c>
    </row>
    <row r="140" spans="1:3" ht="30" customHeight="1">
      <c r="A140" s="113" t="s">
        <v>165</v>
      </c>
      <c r="B140" s="67" t="s">
        <v>607</v>
      </c>
      <c r="C140" s="67" t="s">
        <v>374</v>
      </c>
    </row>
    <row r="141" spans="1:3" ht="30" customHeight="1">
      <c r="A141" s="113" t="s">
        <v>166</v>
      </c>
      <c r="B141" s="67" t="s">
        <v>608</v>
      </c>
      <c r="C141" s="67" t="s">
        <v>375</v>
      </c>
    </row>
    <row r="142" spans="1:3" ht="30" customHeight="1">
      <c r="A142" s="113" t="s">
        <v>167</v>
      </c>
      <c r="B142" s="67" t="s">
        <v>610</v>
      </c>
      <c r="C142" s="67" t="s">
        <v>609</v>
      </c>
    </row>
    <row r="143" spans="1:3" ht="30" customHeight="1">
      <c r="A143" s="113" t="s">
        <v>168</v>
      </c>
      <c r="B143" s="67" t="s">
        <v>611</v>
      </c>
      <c r="C143" s="67" t="s">
        <v>376</v>
      </c>
    </row>
    <row r="144" spans="1:3" ht="30" customHeight="1">
      <c r="A144" s="113" t="s">
        <v>169</v>
      </c>
      <c r="B144" s="67" t="s">
        <v>612</v>
      </c>
      <c r="C144" s="67" t="s">
        <v>377</v>
      </c>
    </row>
    <row r="145" spans="1:3" ht="30" customHeight="1">
      <c r="A145" s="113" t="s">
        <v>170</v>
      </c>
      <c r="B145" s="67" t="s">
        <v>613</v>
      </c>
      <c r="C145" s="67" t="s">
        <v>614</v>
      </c>
    </row>
    <row r="146" spans="1:3" ht="30" customHeight="1">
      <c r="A146" s="111" t="s">
        <v>7</v>
      </c>
      <c r="B146" s="66" t="s">
        <v>171</v>
      </c>
      <c r="C146" s="66" t="s">
        <v>378</v>
      </c>
    </row>
    <row r="147" spans="1:3" ht="30" customHeight="1">
      <c r="A147" s="112" t="s">
        <v>172</v>
      </c>
      <c r="B147" s="66" t="s">
        <v>173</v>
      </c>
      <c r="C147" s="66" t="s">
        <v>379</v>
      </c>
    </row>
    <row r="148" spans="1:3" ht="30" customHeight="1">
      <c r="A148" s="113" t="s">
        <v>174</v>
      </c>
      <c r="B148" s="67" t="s">
        <v>615</v>
      </c>
      <c r="C148" s="67" t="s">
        <v>380</v>
      </c>
    </row>
    <row r="149" spans="1:3" ht="30" customHeight="1">
      <c r="A149" s="113" t="s">
        <v>175</v>
      </c>
      <c r="B149" s="67" t="s">
        <v>616</v>
      </c>
      <c r="C149" s="67" t="s">
        <v>381</v>
      </c>
    </row>
    <row r="150" spans="1:3" ht="30" customHeight="1">
      <c r="A150" s="113" t="s">
        <v>176</v>
      </c>
      <c r="B150" s="67" t="s">
        <v>617</v>
      </c>
      <c r="C150" s="67" t="s">
        <v>382</v>
      </c>
    </row>
    <row r="151" spans="1:3" ht="30" customHeight="1">
      <c r="A151" s="113" t="s">
        <v>177</v>
      </c>
      <c r="B151" s="67" t="s">
        <v>618</v>
      </c>
      <c r="C151" s="67" t="s">
        <v>383</v>
      </c>
    </row>
    <row r="152" spans="1:3" ht="30" customHeight="1">
      <c r="A152" s="113" t="s">
        <v>178</v>
      </c>
      <c r="B152" s="67" t="s">
        <v>179</v>
      </c>
      <c r="C152" s="67" t="s">
        <v>384</v>
      </c>
    </row>
    <row r="153" spans="1:3" ht="30" customHeight="1">
      <c r="A153" s="113" t="s">
        <v>180</v>
      </c>
      <c r="B153" s="67" t="s">
        <v>619</v>
      </c>
      <c r="C153" s="67" t="s">
        <v>620</v>
      </c>
    </row>
    <row r="154" spans="1:3" ht="30" customHeight="1">
      <c r="A154" s="113" t="s">
        <v>181</v>
      </c>
      <c r="B154" s="67" t="s">
        <v>621</v>
      </c>
      <c r="C154" s="67" t="s">
        <v>385</v>
      </c>
    </row>
    <row r="155" spans="1:3" ht="30" customHeight="1">
      <c r="A155" s="113" t="s">
        <v>182</v>
      </c>
      <c r="B155" s="67" t="s">
        <v>622</v>
      </c>
      <c r="C155" s="67" t="s">
        <v>386</v>
      </c>
    </row>
    <row r="156" spans="1:3" ht="30" customHeight="1">
      <c r="A156" s="113" t="s">
        <v>183</v>
      </c>
      <c r="B156" s="67" t="s">
        <v>623</v>
      </c>
      <c r="C156" s="67" t="s">
        <v>387</v>
      </c>
    </row>
    <row r="157" spans="1:3" ht="30" customHeight="1">
      <c r="A157" s="113" t="s">
        <v>184</v>
      </c>
      <c r="B157" s="67" t="s">
        <v>624</v>
      </c>
      <c r="C157" s="67" t="s">
        <v>388</v>
      </c>
    </row>
    <row r="158" spans="1:3" ht="30" customHeight="1">
      <c r="A158" s="113" t="s">
        <v>185</v>
      </c>
      <c r="B158" s="67" t="s">
        <v>626</v>
      </c>
      <c r="C158" s="67" t="s">
        <v>625</v>
      </c>
    </row>
    <row r="159" spans="1:3" ht="30" customHeight="1">
      <c r="A159" s="111" t="s">
        <v>8</v>
      </c>
      <c r="B159" s="66" t="s">
        <v>627</v>
      </c>
      <c r="C159" s="66" t="s">
        <v>389</v>
      </c>
    </row>
    <row r="160" spans="1:3" ht="30" customHeight="1">
      <c r="A160" s="112" t="s">
        <v>186</v>
      </c>
      <c r="B160" s="66" t="s">
        <v>634</v>
      </c>
      <c r="C160" s="66" t="s">
        <v>390</v>
      </c>
    </row>
    <row r="161" spans="1:3" ht="30" customHeight="1">
      <c r="A161" s="113" t="s">
        <v>187</v>
      </c>
      <c r="B161" s="67" t="s">
        <v>633</v>
      </c>
      <c r="C161" s="67" t="s">
        <v>391</v>
      </c>
    </row>
    <row r="162" spans="1:3" ht="30" customHeight="1">
      <c r="A162" s="113" t="s">
        <v>188</v>
      </c>
      <c r="B162" s="67" t="s">
        <v>632</v>
      </c>
      <c r="C162" s="67" t="s">
        <v>392</v>
      </c>
    </row>
    <row r="163" spans="1:3" ht="30" customHeight="1">
      <c r="A163" s="113" t="s">
        <v>189</v>
      </c>
      <c r="B163" s="67" t="s">
        <v>631</v>
      </c>
      <c r="C163" s="67" t="s">
        <v>628</v>
      </c>
    </row>
    <row r="164" spans="1:3" ht="30" customHeight="1">
      <c r="A164" s="113" t="s">
        <v>190</v>
      </c>
      <c r="B164" s="67" t="s">
        <v>630</v>
      </c>
      <c r="C164" s="67" t="s">
        <v>393</v>
      </c>
    </row>
    <row r="165" spans="1:3" ht="30" customHeight="1">
      <c r="A165" s="113" t="s">
        <v>191</v>
      </c>
      <c r="B165" s="67" t="s">
        <v>629</v>
      </c>
      <c r="C165" s="67" t="s">
        <v>394</v>
      </c>
    </row>
    <row r="166" spans="1:3" ht="30" customHeight="1">
      <c r="A166" s="112" t="s">
        <v>192</v>
      </c>
      <c r="B166" s="66" t="s">
        <v>635</v>
      </c>
      <c r="C166" s="66" t="s">
        <v>395</v>
      </c>
    </row>
    <row r="167" spans="1:3" ht="30" customHeight="1">
      <c r="A167" s="113" t="s">
        <v>193</v>
      </c>
      <c r="B167" s="67" t="s">
        <v>637</v>
      </c>
      <c r="C167" s="67" t="s">
        <v>636</v>
      </c>
    </row>
    <row r="168" spans="1:3" ht="30" customHeight="1">
      <c r="A168" s="113" t="s">
        <v>194</v>
      </c>
      <c r="B168" s="67" t="s">
        <v>638</v>
      </c>
      <c r="C168" s="67" t="s">
        <v>396</v>
      </c>
    </row>
    <row r="169" spans="1:3" ht="30" customHeight="1">
      <c r="A169" s="113" t="s">
        <v>195</v>
      </c>
      <c r="B169" s="67" t="s">
        <v>639</v>
      </c>
      <c r="C169" s="67" t="s">
        <v>397</v>
      </c>
    </row>
    <row r="170" spans="1:3" ht="30" customHeight="1">
      <c r="A170" s="113" t="s">
        <v>196</v>
      </c>
      <c r="B170" s="67" t="s">
        <v>640</v>
      </c>
      <c r="C170" s="67" t="s">
        <v>398</v>
      </c>
    </row>
    <row r="171" spans="1:3" ht="30" customHeight="1">
      <c r="A171" s="112" t="s">
        <v>197</v>
      </c>
      <c r="B171" s="66" t="s">
        <v>641</v>
      </c>
      <c r="C171" s="66" t="s">
        <v>399</v>
      </c>
    </row>
    <row r="172" spans="1:3" ht="30" customHeight="1">
      <c r="A172" s="113" t="s">
        <v>198</v>
      </c>
      <c r="B172" s="67" t="s">
        <v>642</v>
      </c>
      <c r="C172" s="67" t="s">
        <v>400</v>
      </c>
    </row>
    <row r="173" spans="1:3" ht="30" customHeight="1">
      <c r="A173" s="113" t="s">
        <v>199</v>
      </c>
      <c r="B173" s="67" t="s">
        <v>643</v>
      </c>
      <c r="C173" s="67" t="s">
        <v>401</v>
      </c>
    </row>
    <row r="174" spans="1:3" ht="30" customHeight="1">
      <c r="A174" s="113" t="s">
        <v>200</v>
      </c>
      <c r="B174" s="67" t="s">
        <v>644</v>
      </c>
      <c r="C174" s="67" t="s">
        <v>402</v>
      </c>
    </row>
    <row r="175" spans="1:3" ht="30" customHeight="1">
      <c r="A175" s="111" t="s">
        <v>9</v>
      </c>
      <c r="B175" s="66" t="s">
        <v>645</v>
      </c>
      <c r="C175" s="66" t="s">
        <v>403</v>
      </c>
    </row>
    <row r="176" spans="1:3" ht="30" customHeight="1">
      <c r="A176" s="112" t="s">
        <v>201</v>
      </c>
      <c r="B176" s="66" t="s">
        <v>646</v>
      </c>
      <c r="C176" s="66" t="s">
        <v>404</v>
      </c>
    </row>
    <row r="177" spans="1:3" ht="30" customHeight="1">
      <c r="A177" s="113" t="s">
        <v>202</v>
      </c>
      <c r="B177" s="67" t="s">
        <v>647</v>
      </c>
      <c r="C177" s="67" t="s">
        <v>405</v>
      </c>
    </row>
    <row r="178" spans="1:3" ht="30" customHeight="1">
      <c r="A178" s="113" t="s">
        <v>203</v>
      </c>
      <c r="B178" s="67" t="s">
        <v>648</v>
      </c>
      <c r="C178" s="67" t="s">
        <v>406</v>
      </c>
    </row>
    <row r="179" spans="1:3" ht="30" customHeight="1">
      <c r="A179" s="113" t="s">
        <v>204</v>
      </c>
      <c r="B179" s="67" t="s">
        <v>649</v>
      </c>
      <c r="C179" s="67" t="s">
        <v>407</v>
      </c>
    </row>
    <row r="180" spans="1:3" ht="30" customHeight="1">
      <c r="A180" s="113" t="s">
        <v>205</v>
      </c>
      <c r="B180" s="67" t="s">
        <v>650</v>
      </c>
      <c r="C180" s="67" t="s">
        <v>408</v>
      </c>
    </row>
    <row r="181" spans="1:3" ht="30" customHeight="1">
      <c r="A181" s="112" t="s">
        <v>206</v>
      </c>
      <c r="B181" s="66" t="s">
        <v>651</v>
      </c>
      <c r="C181" s="66" t="s">
        <v>409</v>
      </c>
    </row>
    <row r="182" spans="1:3" ht="30" customHeight="1">
      <c r="A182" s="113" t="s">
        <v>207</v>
      </c>
      <c r="B182" s="67" t="s">
        <v>652</v>
      </c>
      <c r="C182" s="67" t="s">
        <v>410</v>
      </c>
    </row>
    <row r="183" spans="1:3" ht="30" customHeight="1">
      <c r="A183" s="113" t="s">
        <v>208</v>
      </c>
      <c r="B183" s="67" t="s">
        <v>653</v>
      </c>
      <c r="C183" s="67" t="s">
        <v>411</v>
      </c>
    </row>
    <row r="184" spans="1:3" ht="30" customHeight="1">
      <c r="A184" s="113" t="s">
        <v>209</v>
      </c>
      <c r="B184" s="67" t="s">
        <v>654</v>
      </c>
      <c r="C184" s="67" t="s">
        <v>412</v>
      </c>
    </row>
    <row r="185" spans="1:3" ht="30" customHeight="1">
      <c r="A185" s="113" t="s">
        <v>210</v>
      </c>
      <c r="B185" s="67" t="s">
        <v>655</v>
      </c>
      <c r="C185" s="67" t="s">
        <v>413</v>
      </c>
    </row>
    <row r="186" spans="1:3" ht="30" customHeight="1">
      <c r="A186" s="112" t="s">
        <v>211</v>
      </c>
      <c r="B186" s="66" t="s">
        <v>656</v>
      </c>
      <c r="C186" s="66" t="s">
        <v>414</v>
      </c>
    </row>
    <row r="187" spans="1:3" ht="30" customHeight="1">
      <c r="A187" s="113" t="s">
        <v>212</v>
      </c>
      <c r="B187" s="67" t="s">
        <v>656</v>
      </c>
      <c r="C187" s="67" t="s">
        <v>414</v>
      </c>
    </row>
    <row r="188" spans="1:3" ht="30" customHeight="1">
      <c r="A188" s="112" t="s">
        <v>213</v>
      </c>
      <c r="B188" s="66" t="s">
        <v>657</v>
      </c>
      <c r="C188" s="66" t="s">
        <v>415</v>
      </c>
    </row>
    <row r="189" spans="1:3" ht="30" customHeight="1">
      <c r="A189" s="113" t="s">
        <v>214</v>
      </c>
      <c r="B189" s="67" t="s">
        <v>663</v>
      </c>
      <c r="C189" s="67" t="s">
        <v>416</v>
      </c>
    </row>
    <row r="190" spans="1:3" ht="30" customHeight="1">
      <c r="A190" s="113" t="s">
        <v>215</v>
      </c>
      <c r="B190" s="67" t="s">
        <v>662</v>
      </c>
      <c r="C190" s="67" t="s">
        <v>417</v>
      </c>
    </row>
    <row r="191" spans="1:3" ht="30" customHeight="1">
      <c r="A191" s="113" t="s">
        <v>216</v>
      </c>
      <c r="B191" s="67" t="s">
        <v>661</v>
      </c>
      <c r="C191" s="67" t="s">
        <v>418</v>
      </c>
    </row>
    <row r="192" spans="1:3" ht="30" customHeight="1">
      <c r="A192" s="113" t="s">
        <v>217</v>
      </c>
      <c r="B192" s="67" t="s">
        <v>660</v>
      </c>
      <c r="C192" s="67" t="s">
        <v>419</v>
      </c>
    </row>
    <row r="193" spans="1:3" ht="30" customHeight="1">
      <c r="A193" s="113" t="s">
        <v>218</v>
      </c>
      <c r="B193" s="67" t="s">
        <v>659</v>
      </c>
      <c r="C193" s="67" t="s">
        <v>420</v>
      </c>
    </row>
    <row r="194" spans="1:3" ht="30" customHeight="1">
      <c r="A194" s="113" t="s">
        <v>219</v>
      </c>
      <c r="B194" s="67" t="s">
        <v>658</v>
      </c>
      <c r="C194" s="67" t="s">
        <v>421</v>
      </c>
    </row>
    <row r="195" spans="1:3" ht="30" customHeight="1">
      <c r="A195" s="111" t="s">
        <v>10</v>
      </c>
      <c r="B195" s="66" t="s">
        <v>664</v>
      </c>
      <c r="C195" s="66" t="s">
        <v>422</v>
      </c>
    </row>
    <row r="196" spans="1:3" ht="30" customHeight="1">
      <c r="A196" s="112" t="s">
        <v>220</v>
      </c>
      <c r="B196" s="66" t="s">
        <v>671</v>
      </c>
      <c r="C196" s="66" t="s">
        <v>423</v>
      </c>
    </row>
    <row r="197" spans="1:3" ht="30" customHeight="1">
      <c r="A197" s="113" t="s">
        <v>221</v>
      </c>
      <c r="B197" s="67" t="s">
        <v>670</v>
      </c>
      <c r="C197" s="67" t="s">
        <v>424</v>
      </c>
    </row>
    <row r="198" spans="1:3" ht="30" customHeight="1">
      <c r="A198" s="113" t="s">
        <v>222</v>
      </c>
      <c r="B198" s="67" t="s">
        <v>669</v>
      </c>
      <c r="C198" s="67" t="s">
        <v>425</v>
      </c>
    </row>
    <row r="199" spans="1:3" ht="30" customHeight="1">
      <c r="A199" s="113" t="s">
        <v>223</v>
      </c>
      <c r="B199" s="67" t="s">
        <v>668</v>
      </c>
      <c r="C199" s="67" t="s">
        <v>426</v>
      </c>
    </row>
    <row r="200" spans="1:3" ht="30" customHeight="1">
      <c r="A200" s="113" t="s">
        <v>224</v>
      </c>
      <c r="B200" s="67" t="s">
        <v>667</v>
      </c>
      <c r="C200" s="67" t="s">
        <v>427</v>
      </c>
    </row>
    <row r="201" spans="1:3" ht="30" customHeight="1">
      <c r="A201" s="113" t="s">
        <v>225</v>
      </c>
      <c r="B201" s="67" t="s">
        <v>666</v>
      </c>
      <c r="C201" s="67" t="s">
        <v>428</v>
      </c>
    </row>
    <row r="202" spans="1:3" ht="30" customHeight="1">
      <c r="A202" s="113" t="s">
        <v>226</v>
      </c>
      <c r="B202" s="67" t="s">
        <v>665</v>
      </c>
      <c r="C202" s="67" t="s">
        <v>429</v>
      </c>
    </row>
    <row r="203" spans="1:3" ht="30" customHeight="1">
      <c r="A203" s="112" t="s">
        <v>227</v>
      </c>
      <c r="B203" s="66" t="s">
        <v>672</v>
      </c>
      <c r="C203" s="66" t="s">
        <v>430</v>
      </c>
    </row>
    <row r="204" spans="1:3" ht="30" customHeight="1">
      <c r="A204" s="113" t="s">
        <v>228</v>
      </c>
      <c r="B204" s="67" t="s">
        <v>673</v>
      </c>
      <c r="C204" s="67" t="s">
        <v>431</v>
      </c>
    </row>
    <row r="205" spans="1:3" ht="30" customHeight="1">
      <c r="A205" s="113" t="s">
        <v>229</v>
      </c>
      <c r="B205" s="67" t="s">
        <v>230</v>
      </c>
      <c r="C205" s="67" t="s">
        <v>432</v>
      </c>
    </row>
    <row r="206" spans="1:3" ht="30" customHeight="1">
      <c r="A206" s="113" t="s">
        <v>231</v>
      </c>
      <c r="B206" s="67" t="s">
        <v>679</v>
      </c>
      <c r="C206" s="67" t="s">
        <v>433</v>
      </c>
    </row>
    <row r="207" spans="1:3" ht="30" customHeight="1">
      <c r="A207" s="113" t="s">
        <v>232</v>
      </c>
      <c r="B207" s="67" t="s">
        <v>678</v>
      </c>
      <c r="C207" s="67" t="s">
        <v>434</v>
      </c>
    </row>
    <row r="208" spans="1:3" ht="30" customHeight="1">
      <c r="A208" s="113" t="s">
        <v>233</v>
      </c>
      <c r="B208" s="67" t="s">
        <v>677</v>
      </c>
      <c r="C208" s="67" t="s">
        <v>435</v>
      </c>
    </row>
    <row r="209" spans="1:3" ht="30" customHeight="1">
      <c r="A209" s="113" t="s">
        <v>234</v>
      </c>
      <c r="B209" s="67" t="s">
        <v>676</v>
      </c>
      <c r="C209" s="67" t="s">
        <v>436</v>
      </c>
    </row>
    <row r="210" spans="1:3" ht="30" customHeight="1">
      <c r="A210" s="113" t="s">
        <v>235</v>
      </c>
      <c r="B210" s="67" t="s">
        <v>675</v>
      </c>
      <c r="C210" s="67" t="s">
        <v>437</v>
      </c>
    </row>
    <row r="211" spans="1:3" ht="30" customHeight="1">
      <c r="A211" s="113" t="s">
        <v>236</v>
      </c>
      <c r="B211" s="67" t="s">
        <v>674</v>
      </c>
      <c r="C211" s="67" t="s">
        <v>438</v>
      </c>
    </row>
    <row r="212" spans="1:3" ht="30" customHeight="1">
      <c r="A212" s="112" t="s">
        <v>237</v>
      </c>
      <c r="B212" s="66" t="s">
        <v>680</v>
      </c>
      <c r="C212" s="66" t="s">
        <v>681</v>
      </c>
    </row>
    <row r="213" spans="1:3" ht="30" customHeight="1">
      <c r="A213" s="113" t="s">
        <v>238</v>
      </c>
      <c r="B213" s="67" t="s">
        <v>683</v>
      </c>
      <c r="C213" s="67" t="s">
        <v>439</v>
      </c>
    </row>
    <row r="214" spans="1:3" ht="30" customHeight="1">
      <c r="A214" s="113" t="s">
        <v>239</v>
      </c>
      <c r="B214" s="67" t="s">
        <v>684</v>
      </c>
      <c r="C214" s="67" t="s">
        <v>440</v>
      </c>
    </row>
    <row r="215" spans="1:3" ht="30" customHeight="1">
      <c r="A215" s="113" t="s">
        <v>240</v>
      </c>
      <c r="B215" s="67" t="s">
        <v>685</v>
      </c>
      <c r="C215" s="67" t="s">
        <v>441</v>
      </c>
    </row>
    <row r="216" spans="1:3" ht="30" customHeight="1">
      <c r="A216" s="113" t="s">
        <v>241</v>
      </c>
      <c r="B216" s="67" t="s">
        <v>686</v>
      </c>
      <c r="C216" s="67" t="s">
        <v>442</v>
      </c>
    </row>
    <row r="217" spans="1:3" ht="30" customHeight="1">
      <c r="A217" s="113" t="s">
        <v>242</v>
      </c>
      <c r="B217" s="67" t="s">
        <v>687</v>
      </c>
      <c r="C217" s="67" t="s">
        <v>682</v>
      </c>
    </row>
    <row r="218" spans="1:3" ht="51.75" customHeight="1">
      <c r="A218" s="111" t="s">
        <v>11</v>
      </c>
      <c r="B218" s="66" t="s">
        <v>688</v>
      </c>
      <c r="C218" s="66" t="s">
        <v>467</v>
      </c>
    </row>
    <row r="219" spans="1:3" ht="30" customHeight="1">
      <c r="A219" s="112" t="s">
        <v>243</v>
      </c>
      <c r="B219" s="66" t="s">
        <v>689</v>
      </c>
      <c r="C219" s="66" t="s">
        <v>443</v>
      </c>
    </row>
    <row r="220" spans="1:3" ht="30" customHeight="1">
      <c r="A220" s="113" t="s">
        <v>244</v>
      </c>
      <c r="B220" s="67" t="s">
        <v>689</v>
      </c>
      <c r="C220" s="67" t="s">
        <v>443</v>
      </c>
    </row>
    <row r="221" spans="1:3" ht="15" customHeight="1" thickBot="1"/>
    <row r="222" spans="1:3" ht="13.5" customHeight="1" thickTop="1">
      <c r="A222" s="15" t="str">
        <f>'Περιεχόμενα-Contents'!B11</f>
        <v>(Τελευταία Ενημέρωση/Last update 13/08/2026)</v>
      </c>
      <c r="B222" s="38"/>
      <c r="C222" s="38"/>
    </row>
    <row r="223" spans="1:3" ht="13.5" customHeight="1">
      <c r="A223" s="13" t="str">
        <f>'Περιεχόμενα-Contents'!B12</f>
        <v>COPYRIGHT ©: 2026 ΚΥΠΡΙΑΚΗ ΔΗΜΟΚΡΑΤΙΑ, ΣΤΑΤΙΣΤΙΚΗ ΥΠΗΡΕΣΙΑ/REPUBLIC OF CYPRUS, STATISTICAL SERVICE</v>
      </c>
    </row>
  </sheetData>
  <mergeCells count="4">
    <mergeCell ref="B5:B6"/>
    <mergeCell ref="C5:C6"/>
    <mergeCell ref="A1:C1"/>
    <mergeCell ref="A2:C2"/>
  </mergeCells>
  <printOptions horizontalCentered="1"/>
  <pageMargins left="0.15748031496062992" right="0.15748031496062992" top="0.59055118110236227" bottom="0.43307086614173229" header="0.39370078740157483" footer="0.23622047244094491"/>
  <pageSetup paperSize="9" scale="65" orientation="portrait" r:id="rId1"/>
  <headerFooter differentFirst="1">
    <oddHeader>&amp;L(συνέχεια)&amp;R(continued)</oddHeader>
    <oddFooter>&amp;C- &amp;P -</oddFooter>
    <firstFooter>&amp;L(συνεχίζεται)&amp;C- &amp;P - &amp;R(continued)</firstFooter>
  </headerFooter>
  <colBreaks count="1" manualBreakCount="1">
    <brk id="6" max="22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5"/>
  <sheetViews>
    <sheetView zoomScaleNormal="100" workbookViewId="0">
      <pane xSplit="1" ySplit="9" topLeftCell="B10" activePane="bottomRight" state="frozen"/>
      <selection pane="topRight" activeCell="B1" sqref="B1"/>
      <selection pane="bottomLeft" activeCell="A10" sqref="A10"/>
      <selection pane="bottomRight" activeCell="A2" sqref="A2"/>
    </sheetView>
  </sheetViews>
  <sheetFormatPr defaultRowHeight="12.75"/>
  <cols>
    <col min="1" max="1" width="17.85546875" style="3" customWidth="1"/>
    <col min="2" max="2" width="17.28515625" style="3" customWidth="1"/>
    <col min="3" max="3" width="17.42578125" style="3" customWidth="1"/>
    <col min="4" max="4" width="18.140625" style="3" customWidth="1"/>
    <col min="5" max="5" width="17.5703125" style="3" customWidth="1"/>
    <col min="6" max="6" width="20.5703125" style="3" customWidth="1"/>
    <col min="7" max="16384" width="9.140625" style="3"/>
  </cols>
  <sheetData>
    <row r="1" spans="1:6" ht="13.5" customHeight="1">
      <c r="A1" s="193" t="s">
        <v>465</v>
      </c>
      <c r="B1" s="193"/>
      <c r="C1" s="4"/>
      <c r="F1" s="85" t="s">
        <v>801</v>
      </c>
    </row>
    <row r="2" spans="1:6" ht="12.95" customHeight="1">
      <c r="A2" s="5"/>
      <c r="B2" s="4"/>
      <c r="C2" s="4"/>
      <c r="F2" s="85" t="s">
        <v>802</v>
      </c>
    </row>
    <row r="3" spans="1:6" ht="17.25" customHeight="1">
      <c r="A3" s="5"/>
      <c r="B3" s="4"/>
      <c r="C3" s="4"/>
      <c r="D3" s="4"/>
      <c r="E3" s="4"/>
      <c r="F3" s="4"/>
    </row>
    <row r="4" spans="1:6" s="6" customFormat="1" ht="51.75" customHeight="1">
      <c r="A4" s="190" t="s">
        <v>824</v>
      </c>
      <c r="B4" s="191"/>
      <c r="C4" s="191"/>
      <c r="D4" s="191"/>
      <c r="E4" s="191"/>
      <c r="F4" s="191"/>
    </row>
    <row r="5" spans="1:6" s="6" customFormat="1" ht="38.25" customHeight="1" thickBot="1">
      <c r="A5" s="192" t="s">
        <v>825</v>
      </c>
      <c r="B5" s="192"/>
      <c r="C5" s="192"/>
      <c r="D5" s="192"/>
      <c r="E5" s="192"/>
      <c r="F5" s="192"/>
    </row>
    <row r="6" spans="1:6" ht="15" customHeight="1" thickTop="1"/>
    <row r="7" spans="1:6" ht="57.75" customHeight="1">
      <c r="A7" s="131" t="s">
        <v>738</v>
      </c>
      <c r="B7" s="134" t="s">
        <v>740</v>
      </c>
      <c r="C7" s="134" t="s">
        <v>774</v>
      </c>
      <c r="D7" s="134" t="s">
        <v>743</v>
      </c>
      <c r="E7" s="134" t="s">
        <v>768</v>
      </c>
      <c r="F7" s="135" t="s">
        <v>765</v>
      </c>
    </row>
    <row r="8" spans="1:6" ht="41.25" customHeight="1">
      <c r="A8" s="132" t="s">
        <v>739</v>
      </c>
      <c r="B8" s="12" t="s">
        <v>446</v>
      </c>
      <c r="C8" s="12" t="s">
        <v>775</v>
      </c>
      <c r="D8" s="12" t="s">
        <v>776</v>
      </c>
      <c r="E8" s="12" t="s">
        <v>753</v>
      </c>
      <c r="F8" s="20" t="s">
        <v>777</v>
      </c>
    </row>
    <row r="9" spans="1:6" s="44" customFormat="1">
      <c r="A9" s="68"/>
      <c r="B9" s="84"/>
      <c r="C9" s="84"/>
      <c r="D9" s="84" t="s">
        <v>0</v>
      </c>
      <c r="E9" s="84" t="s">
        <v>447</v>
      </c>
      <c r="F9" s="138" t="s">
        <v>0</v>
      </c>
    </row>
    <row r="10" spans="1:6" ht="19.5" customHeight="1">
      <c r="A10" s="70" t="s">
        <v>3</v>
      </c>
      <c r="B10" s="77">
        <f>B11+B17+B20+B27</f>
        <v>6218</v>
      </c>
      <c r="C10" s="78">
        <f t="shared" ref="C10" si="0">C11+C17+C20+C27</f>
        <v>22854</v>
      </c>
      <c r="D10" s="78">
        <f t="shared" ref="D10:F10" si="1">D11+D17+D20+D27</f>
        <v>5259973</v>
      </c>
      <c r="E10" s="78">
        <f t="shared" si="1"/>
        <v>1159795</v>
      </c>
      <c r="F10" s="79">
        <f t="shared" si="1"/>
        <v>64694</v>
      </c>
    </row>
    <row r="11" spans="1:6" ht="19.5" customHeight="1">
      <c r="A11" s="153" t="s">
        <v>46</v>
      </c>
      <c r="B11" s="154">
        <f>SUM(B12:B16)</f>
        <v>2257</v>
      </c>
      <c r="C11" s="155">
        <f t="shared" ref="C11" si="2">SUM(C12:C16)</f>
        <v>6318</v>
      </c>
      <c r="D11" s="155">
        <f>SUM(D12:D16)</f>
        <v>531379</v>
      </c>
      <c r="E11" s="155">
        <f>SUM(E12:E16)</f>
        <v>218028</v>
      </c>
      <c r="F11" s="179">
        <f>SUM(F12:F16)</f>
        <v>17746</v>
      </c>
    </row>
    <row r="12" spans="1:6" ht="19.5" customHeight="1">
      <c r="A12" s="69" t="s">
        <v>47</v>
      </c>
      <c r="B12" s="180">
        <v>15</v>
      </c>
      <c r="C12" s="80">
        <v>1305</v>
      </c>
      <c r="D12" s="80">
        <v>125286</v>
      </c>
      <c r="E12" s="80">
        <v>73072</v>
      </c>
      <c r="F12" s="181">
        <v>3575</v>
      </c>
    </row>
    <row r="13" spans="1:6" ht="19.5" customHeight="1">
      <c r="A13" s="69" t="s">
        <v>48</v>
      </c>
      <c r="B13" s="180">
        <v>1111</v>
      </c>
      <c r="C13" s="80">
        <v>1717</v>
      </c>
      <c r="D13" s="80">
        <v>62580</v>
      </c>
      <c r="E13" s="80">
        <v>30415</v>
      </c>
      <c r="F13" s="181">
        <v>3246</v>
      </c>
    </row>
    <row r="14" spans="1:6" ht="19.5" customHeight="1">
      <c r="A14" s="69" t="s">
        <v>49</v>
      </c>
      <c r="B14" s="180">
        <v>208</v>
      </c>
      <c r="C14" s="80">
        <v>923</v>
      </c>
      <c r="D14" s="80">
        <v>51878</v>
      </c>
      <c r="E14" s="80">
        <v>25409</v>
      </c>
      <c r="F14" s="181">
        <v>880</v>
      </c>
    </row>
    <row r="15" spans="1:6" ht="19.5" customHeight="1">
      <c r="A15" s="69" t="s">
        <v>50</v>
      </c>
      <c r="B15" s="180">
        <v>896</v>
      </c>
      <c r="C15" s="80">
        <v>2309</v>
      </c>
      <c r="D15" s="80">
        <v>286758</v>
      </c>
      <c r="E15" s="80">
        <v>86944</v>
      </c>
      <c r="F15" s="182">
        <v>9954</v>
      </c>
    </row>
    <row r="16" spans="1:6" ht="19.5" customHeight="1">
      <c r="A16" s="69" t="s">
        <v>51</v>
      </c>
      <c r="B16" s="180">
        <v>27</v>
      </c>
      <c r="C16" s="80">
        <v>64</v>
      </c>
      <c r="D16" s="80">
        <v>4877</v>
      </c>
      <c r="E16" s="80">
        <v>2188</v>
      </c>
      <c r="F16" s="182">
        <v>91</v>
      </c>
    </row>
    <row r="17" spans="1:6" ht="19.5" customHeight="1">
      <c r="A17" s="153" t="s">
        <v>797</v>
      </c>
      <c r="B17" s="154">
        <f>SUM(B18:B19)</f>
        <v>105</v>
      </c>
      <c r="C17" s="155">
        <f t="shared" ref="C17" si="3">SUM(C18:C19)</f>
        <v>727</v>
      </c>
      <c r="D17" s="155">
        <f>SUM(D18:D19)</f>
        <v>231449</v>
      </c>
      <c r="E17" s="155">
        <f>SUM(E18:E19)</f>
        <v>43949</v>
      </c>
      <c r="F17" s="179">
        <f>SUM(F18:F19)</f>
        <v>6883</v>
      </c>
    </row>
    <row r="18" spans="1:6" ht="19.5" customHeight="1">
      <c r="A18" s="69" t="s">
        <v>798</v>
      </c>
      <c r="B18" s="180">
        <v>98</v>
      </c>
      <c r="C18" s="80">
        <v>633</v>
      </c>
      <c r="D18" s="80">
        <v>153895</v>
      </c>
      <c r="E18" s="80">
        <v>16685</v>
      </c>
      <c r="F18" s="182">
        <v>6883</v>
      </c>
    </row>
    <row r="19" spans="1:6" ht="19.5" customHeight="1">
      <c r="A19" s="69" t="s">
        <v>54</v>
      </c>
      <c r="B19" s="180">
        <v>7</v>
      </c>
      <c r="C19" s="80">
        <v>94</v>
      </c>
      <c r="D19" s="80">
        <v>77554</v>
      </c>
      <c r="E19" s="80">
        <v>27264</v>
      </c>
      <c r="F19" s="182">
        <v>0</v>
      </c>
    </row>
    <row r="20" spans="1:6" ht="19.5" customHeight="1">
      <c r="A20" s="153" t="s">
        <v>57</v>
      </c>
      <c r="B20" s="169">
        <f>SUM(B21:B26)</f>
        <v>843</v>
      </c>
      <c r="C20" s="155">
        <f t="shared" ref="C20" si="4">SUM(C21:C26)</f>
        <v>11085</v>
      </c>
      <c r="D20" s="155">
        <f>SUM(D21:D26)</f>
        <v>4353779</v>
      </c>
      <c r="E20" s="155">
        <f>SUM(E21:E26)</f>
        <v>822345</v>
      </c>
      <c r="F20" s="179">
        <f>SUM(F21:F26)</f>
        <v>37409</v>
      </c>
    </row>
    <row r="21" spans="1:6" ht="19.5" customHeight="1">
      <c r="A21" s="69" t="s">
        <v>58</v>
      </c>
      <c r="B21" s="183">
        <v>29</v>
      </c>
      <c r="C21" s="80">
        <v>390</v>
      </c>
      <c r="D21" s="80">
        <v>53290</v>
      </c>
      <c r="E21" s="80">
        <v>30353</v>
      </c>
      <c r="F21" s="182">
        <v>4877</v>
      </c>
    </row>
    <row r="22" spans="1:6" ht="19.5" customHeight="1">
      <c r="A22" s="69" t="s">
        <v>60</v>
      </c>
      <c r="B22" s="183">
        <v>97</v>
      </c>
      <c r="C22" s="80">
        <v>370</v>
      </c>
      <c r="D22" s="80">
        <v>22314</v>
      </c>
      <c r="E22" s="80">
        <v>13372</v>
      </c>
      <c r="F22" s="182">
        <v>351</v>
      </c>
    </row>
    <row r="23" spans="1:6" ht="19.5" customHeight="1">
      <c r="A23" s="69" t="s">
        <v>61</v>
      </c>
      <c r="B23" s="183">
        <v>34</v>
      </c>
      <c r="C23" s="80">
        <v>604</v>
      </c>
      <c r="D23" s="80">
        <v>201969</v>
      </c>
      <c r="E23" s="80">
        <v>83254</v>
      </c>
      <c r="F23" s="182">
        <v>5713</v>
      </c>
    </row>
    <row r="24" spans="1:6" ht="19.5" customHeight="1">
      <c r="A24" s="69" t="s">
        <v>62</v>
      </c>
      <c r="B24" s="183">
        <v>28</v>
      </c>
      <c r="C24" s="80">
        <v>2045</v>
      </c>
      <c r="D24" s="80">
        <v>367585</v>
      </c>
      <c r="E24" s="80">
        <v>187781</v>
      </c>
      <c r="F24" s="182">
        <v>10958</v>
      </c>
    </row>
    <row r="25" spans="1:6" ht="19.5" customHeight="1">
      <c r="A25" s="69" t="s">
        <v>63</v>
      </c>
      <c r="B25" s="183">
        <v>132</v>
      </c>
      <c r="C25" s="80">
        <v>554</v>
      </c>
      <c r="D25" s="80">
        <v>36655</v>
      </c>
      <c r="E25" s="80">
        <v>25283</v>
      </c>
      <c r="F25" s="182">
        <v>2367</v>
      </c>
    </row>
    <row r="26" spans="1:6" ht="19.5" customHeight="1">
      <c r="A26" s="69" t="s">
        <v>64</v>
      </c>
      <c r="B26" s="183">
        <v>523</v>
      </c>
      <c r="C26" s="80">
        <v>7122</v>
      </c>
      <c r="D26" s="80">
        <v>3671966</v>
      </c>
      <c r="E26" s="80">
        <v>482302</v>
      </c>
      <c r="F26" s="182">
        <v>13143</v>
      </c>
    </row>
    <row r="27" spans="1:6" ht="19.5" customHeight="1">
      <c r="A27" s="153" t="s">
        <v>65</v>
      </c>
      <c r="B27" s="169">
        <f>SUM(B28:B29)</f>
        <v>3013</v>
      </c>
      <c r="C27" s="155">
        <f t="shared" ref="C27" si="5">SUM(C28:C29)</f>
        <v>4724</v>
      </c>
      <c r="D27" s="155">
        <f>SUM(D28:D29)</f>
        <v>143366</v>
      </c>
      <c r="E27" s="155">
        <f>SUM(E28:E29)</f>
        <v>75473</v>
      </c>
      <c r="F27" s="179">
        <f>SUM(F28:F29)</f>
        <v>2656</v>
      </c>
    </row>
    <row r="28" spans="1:6" ht="19.5" customHeight="1">
      <c r="A28" s="69" t="s">
        <v>66</v>
      </c>
      <c r="B28" s="183">
        <v>1</v>
      </c>
      <c r="C28" s="80">
        <v>579</v>
      </c>
      <c r="D28" s="80">
        <v>21110</v>
      </c>
      <c r="E28" s="80">
        <v>11682</v>
      </c>
      <c r="F28" s="182">
        <v>249</v>
      </c>
    </row>
    <row r="29" spans="1:6" ht="19.5" customHeight="1">
      <c r="A29" s="69" t="s">
        <v>67</v>
      </c>
      <c r="B29" s="183">
        <v>3012</v>
      </c>
      <c r="C29" s="80">
        <v>4145</v>
      </c>
      <c r="D29" s="80">
        <v>122256</v>
      </c>
      <c r="E29" s="80">
        <v>63791</v>
      </c>
      <c r="F29" s="182">
        <v>2407</v>
      </c>
    </row>
    <row r="30" spans="1:6" ht="19.5" customHeight="1">
      <c r="A30" s="71" t="s">
        <v>245</v>
      </c>
      <c r="B30" s="77">
        <f>B31+B35</f>
        <v>6377</v>
      </c>
      <c r="C30" s="78">
        <f t="shared" ref="C30" si="6">C31+C35</f>
        <v>57549</v>
      </c>
      <c r="D30" s="78">
        <f>D31+D35</f>
        <v>4050422</v>
      </c>
      <c r="E30" s="78">
        <f>E31+E35</f>
        <v>1967260</v>
      </c>
      <c r="F30" s="79">
        <f>F31+F35</f>
        <v>258410</v>
      </c>
    </row>
    <row r="31" spans="1:6" ht="19.5" customHeight="1">
      <c r="A31" s="153" t="s">
        <v>246</v>
      </c>
      <c r="B31" s="154">
        <f>SUM(B32:B34)</f>
        <v>790</v>
      </c>
      <c r="C31" s="155">
        <f t="shared" ref="C31" si="7">SUM(C32:C34)</f>
        <v>25733</v>
      </c>
      <c r="D31" s="155">
        <f>SUM(D32:D34)</f>
        <v>2010369</v>
      </c>
      <c r="E31" s="155">
        <f>SUM(E32:E34)</f>
        <v>1177094</v>
      </c>
      <c r="F31" s="179">
        <f>SUM(F32:F34)</f>
        <v>198473</v>
      </c>
    </row>
    <row r="32" spans="1:6" ht="19.5" customHeight="1">
      <c r="A32" s="69" t="s">
        <v>248</v>
      </c>
      <c r="B32" s="180">
        <v>440</v>
      </c>
      <c r="C32" s="80">
        <v>24502</v>
      </c>
      <c r="D32" s="80">
        <v>1895776</v>
      </c>
      <c r="E32" s="80">
        <v>1127229</v>
      </c>
      <c r="F32" s="182">
        <v>193062</v>
      </c>
    </row>
    <row r="33" spans="1:6" ht="19.5" customHeight="1">
      <c r="A33" s="69" t="s">
        <v>249</v>
      </c>
      <c r="B33" s="180">
        <v>332</v>
      </c>
      <c r="C33" s="80">
        <v>1153</v>
      </c>
      <c r="D33" s="80">
        <v>97819</v>
      </c>
      <c r="E33" s="80">
        <v>37533</v>
      </c>
      <c r="F33" s="182">
        <v>5145</v>
      </c>
    </row>
    <row r="34" spans="1:6" ht="19.5" customHeight="1">
      <c r="A34" s="69" t="s">
        <v>787</v>
      </c>
      <c r="B34" s="180">
        <v>18</v>
      </c>
      <c r="C34" s="80">
        <v>78</v>
      </c>
      <c r="D34" s="80">
        <v>16774</v>
      </c>
      <c r="E34" s="80">
        <v>12332</v>
      </c>
      <c r="F34" s="182">
        <v>266</v>
      </c>
    </row>
    <row r="35" spans="1:6" ht="19.5" customHeight="1">
      <c r="A35" s="153" t="s">
        <v>252</v>
      </c>
      <c r="B35" s="154">
        <f>SUM(B36:B39)</f>
        <v>5587</v>
      </c>
      <c r="C35" s="155">
        <f t="shared" ref="C35" si="8">SUM(C36:C39)</f>
        <v>31816</v>
      </c>
      <c r="D35" s="155">
        <f>SUM(D36:D39)</f>
        <v>2040053</v>
      </c>
      <c r="E35" s="155">
        <f>SUM(E36:E39)</f>
        <v>790166</v>
      </c>
      <c r="F35" s="179">
        <f>SUM(F36:F39)</f>
        <v>59937</v>
      </c>
    </row>
    <row r="36" spans="1:6" ht="19.5" customHeight="1">
      <c r="A36" s="69" t="s">
        <v>253</v>
      </c>
      <c r="B36" s="180">
        <v>3142</v>
      </c>
      <c r="C36" s="80">
        <v>22088</v>
      </c>
      <c r="D36" s="80">
        <v>1419578</v>
      </c>
      <c r="E36" s="80">
        <v>561508</v>
      </c>
      <c r="F36" s="182">
        <v>44404</v>
      </c>
    </row>
    <row r="37" spans="1:6" ht="19.5" customHeight="1">
      <c r="A37" s="69" t="s">
        <v>254</v>
      </c>
      <c r="B37" s="180">
        <v>81</v>
      </c>
      <c r="C37" s="80">
        <v>368</v>
      </c>
      <c r="D37" s="80">
        <v>18867</v>
      </c>
      <c r="E37" s="80">
        <v>6791</v>
      </c>
      <c r="F37" s="182">
        <v>572</v>
      </c>
    </row>
    <row r="38" spans="1:6" ht="19.5" customHeight="1">
      <c r="A38" s="69" t="s">
        <v>255</v>
      </c>
      <c r="B38" s="180">
        <v>532</v>
      </c>
      <c r="C38" s="80">
        <v>1137</v>
      </c>
      <c r="D38" s="80">
        <v>108438</v>
      </c>
      <c r="E38" s="80">
        <v>27858</v>
      </c>
      <c r="F38" s="182">
        <v>1319</v>
      </c>
    </row>
    <row r="39" spans="1:6" ht="19.5" customHeight="1">
      <c r="A39" s="69" t="s">
        <v>256</v>
      </c>
      <c r="B39" s="180">
        <v>1832</v>
      </c>
      <c r="C39" s="80">
        <v>8223</v>
      </c>
      <c r="D39" s="80">
        <v>493170</v>
      </c>
      <c r="E39" s="80">
        <v>194009</v>
      </c>
      <c r="F39" s="182">
        <v>13642</v>
      </c>
    </row>
    <row r="40" spans="1:6" ht="19.5" customHeight="1">
      <c r="A40" s="71" t="s">
        <v>4</v>
      </c>
      <c r="B40" s="77">
        <f>B41+B49+B55+B58+B63+B68</f>
        <v>4629</v>
      </c>
      <c r="C40" s="78">
        <f t="shared" ref="C40" si="9">C41+C49+C55+C58+C63+C68</f>
        <v>28440</v>
      </c>
      <c r="D40" s="78">
        <f>D41+D49+D55+D58+D63+D68</f>
        <v>14715563</v>
      </c>
      <c r="E40" s="78">
        <f>E41+E49+E55+E58+E63+E68</f>
        <v>3952378</v>
      </c>
      <c r="F40" s="79">
        <f>F41+F49+F55+F58+F63+F68</f>
        <v>365458</v>
      </c>
    </row>
    <row r="41" spans="1:6" ht="19.5" customHeight="1">
      <c r="A41" s="153" t="s">
        <v>68</v>
      </c>
      <c r="B41" s="154">
        <f>SUM(B42:B48)</f>
        <v>331</v>
      </c>
      <c r="C41" s="155">
        <f t="shared" ref="C41" si="10">SUM(C42:C48)</f>
        <v>4162</v>
      </c>
      <c r="D41" s="155">
        <f>SUM(D42:D48)</f>
        <v>5076631</v>
      </c>
      <c r="E41" s="155">
        <f>SUM(E42:E48)</f>
        <v>1567493</v>
      </c>
      <c r="F41" s="179">
        <f>SUM(F42:F48)</f>
        <v>138390</v>
      </c>
    </row>
    <row r="42" spans="1:6" ht="19.5" customHeight="1">
      <c r="A42" s="69" t="s">
        <v>69</v>
      </c>
      <c r="B42" s="180">
        <v>34</v>
      </c>
      <c r="C42" s="80">
        <v>50</v>
      </c>
      <c r="D42" s="80">
        <v>2677</v>
      </c>
      <c r="E42" s="80">
        <v>505</v>
      </c>
      <c r="F42" s="182">
        <v>10</v>
      </c>
    </row>
    <row r="43" spans="1:6" ht="19.5" customHeight="1">
      <c r="A43" s="69" t="s">
        <v>70</v>
      </c>
      <c r="B43" s="180">
        <v>6</v>
      </c>
      <c r="C43" s="80">
        <v>15</v>
      </c>
      <c r="D43" s="80">
        <v>508</v>
      </c>
      <c r="E43" s="80">
        <v>268</v>
      </c>
      <c r="F43" s="182">
        <v>5</v>
      </c>
    </row>
    <row r="44" spans="1:6" ht="19.5" customHeight="1">
      <c r="A44" s="69" t="s">
        <v>71</v>
      </c>
      <c r="B44" s="180">
        <v>7</v>
      </c>
      <c r="C44" s="80">
        <v>142</v>
      </c>
      <c r="D44" s="80">
        <v>12311</v>
      </c>
      <c r="E44" s="80">
        <v>5123</v>
      </c>
      <c r="F44" s="182">
        <v>52</v>
      </c>
    </row>
    <row r="45" spans="1:6" ht="19.5" customHeight="1">
      <c r="A45" s="69" t="s">
        <v>72</v>
      </c>
      <c r="B45" s="180">
        <v>27</v>
      </c>
      <c r="C45" s="80">
        <v>115</v>
      </c>
      <c r="D45" s="80">
        <v>8831</v>
      </c>
      <c r="E45" s="80">
        <v>3808</v>
      </c>
      <c r="F45" s="182">
        <v>23</v>
      </c>
    </row>
    <row r="46" spans="1:6" ht="19.5" customHeight="1">
      <c r="A46" s="69" t="s">
        <v>73</v>
      </c>
      <c r="B46" s="180">
        <v>15</v>
      </c>
      <c r="C46" s="80">
        <v>27</v>
      </c>
      <c r="D46" s="80">
        <v>1692</v>
      </c>
      <c r="E46" s="80">
        <v>851</v>
      </c>
      <c r="F46" s="182">
        <v>27</v>
      </c>
    </row>
    <row r="47" spans="1:6" ht="19.5" customHeight="1">
      <c r="A47" s="69" t="s">
        <v>74</v>
      </c>
      <c r="B47" s="180">
        <v>107</v>
      </c>
      <c r="C47" s="80">
        <v>1776</v>
      </c>
      <c r="D47" s="80">
        <v>3597530</v>
      </c>
      <c r="E47" s="80">
        <v>844845</v>
      </c>
      <c r="F47" s="182">
        <v>78665</v>
      </c>
    </row>
    <row r="48" spans="1:6" ht="19.5" customHeight="1">
      <c r="A48" s="69" t="s">
        <v>75</v>
      </c>
      <c r="B48" s="180">
        <v>135</v>
      </c>
      <c r="C48" s="80">
        <v>2037</v>
      </c>
      <c r="D48" s="80">
        <v>1453082</v>
      </c>
      <c r="E48" s="80">
        <v>712093</v>
      </c>
      <c r="F48" s="182">
        <v>59608</v>
      </c>
    </row>
    <row r="49" spans="1:6" ht="19.5" customHeight="1">
      <c r="A49" s="153" t="s">
        <v>76</v>
      </c>
      <c r="B49" s="154">
        <f>SUM(B50:B54)</f>
        <v>284</v>
      </c>
      <c r="C49" s="155">
        <f t="shared" ref="C49" si="11">SUM(C50:C54)</f>
        <v>899</v>
      </c>
      <c r="D49" s="155">
        <f>SUM(D50:D54)</f>
        <v>125950</v>
      </c>
      <c r="E49" s="155">
        <f>SUM(E50:E54)</f>
        <v>61887</v>
      </c>
      <c r="F49" s="179">
        <f>SUM(F50:F54)</f>
        <v>26553</v>
      </c>
    </row>
    <row r="50" spans="1:6" ht="19.5" customHeight="1">
      <c r="A50" s="69" t="s">
        <v>77</v>
      </c>
      <c r="B50" s="180">
        <v>208</v>
      </c>
      <c r="C50" s="80">
        <v>678</v>
      </c>
      <c r="D50" s="80">
        <v>69808</v>
      </c>
      <c r="E50" s="80">
        <v>30289</v>
      </c>
      <c r="F50" s="182">
        <v>2221</v>
      </c>
    </row>
    <row r="51" spans="1:6" ht="19.5" customHeight="1">
      <c r="A51" s="69" t="s">
        <v>78</v>
      </c>
      <c r="B51" s="180">
        <v>32</v>
      </c>
      <c r="C51" s="80">
        <v>41</v>
      </c>
      <c r="D51" s="80">
        <v>1770</v>
      </c>
      <c r="E51" s="80">
        <v>1047</v>
      </c>
      <c r="F51" s="182">
        <v>7</v>
      </c>
    </row>
    <row r="52" spans="1:6" ht="19.5" customHeight="1">
      <c r="A52" s="69" t="s">
        <v>79</v>
      </c>
      <c r="B52" s="180">
        <v>9</v>
      </c>
      <c r="C52" s="80">
        <v>36</v>
      </c>
      <c r="D52" s="80">
        <v>45257</v>
      </c>
      <c r="E52" s="80">
        <v>26706</v>
      </c>
      <c r="F52" s="182">
        <v>24089</v>
      </c>
    </row>
    <row r="53" spans="1:6" ht="19.5" customHeight="1">
      <c r="A53" s="69" t="s">
        <v>80</v>
      </c>
      <c r="B53" s="180">
        <v>5</v>
      </c>
      <c r="C53" s="80">
        <v>98</v>
      </c>
      <c r="D53" s="80">
        <v>8278</v>
      </c>
      <c r="E53" s="80">
        <v>3433</v>
      </c>
      <c r="F53" s="182">
        <v>231</v>
      </c>
    </row>
    <row r="54" spans="1:6" ht="19.5" customHeight="1">
      <c r="A54" s="69" t="s">
        <v>81</v>
      </c>
      <c r="B54" s="180">
        <v>30</v>
      </c>
      <c r="C54" s="80">
        <v>46</v>
      </c>
      <c r="D54" s="80">
        <v>837</v>
      </c>
      <c r="E54" s="80">
        <v>412</v>
      </c>
      <c r="F54" s="182">
        <v>5</v>
      </c>
    </row>
    <row r="55" spans="1:6" ht="19.5" customHeight="1">
      <c r="A55" s="153" t="s">
        <v>82</v>
      </c>
      <c r="B55" s="154">
        <f>SUM(B56:B57)</f>
        <v>45</v>
      </c>
      <c r="C55" s="155">
        <f t="shared" ref="C55" si="12">SUM(C56:C57)</f>
        <v>767</v>
      </c>
      <c r="D55" s="155">
        <f>SUM(D56:D57)</f>
        <v>110639</v>
      </c>
      <c r="E55" s="155">
        <f>SUM(E56:E57)</f>
        <v>32379</v>
      </c>
      <c r="F55" s="179">
        <f>SUM(F56:F57)</f>
        <v>3400</v>
      </c>
    </row>
    <row r="56" spans="1:6" ht="19.5" customHeight="1">
      <c r="A56" s="69" t="s">
        <v>83</v>
      </c>
      <c r="B56" s="180">
        <v>29</v>
      </c>
      <c r="C56" s="80">
        <v>206</v>
      </c>
      <c r="D56" s="80">
        <v>14675</v>
      </c>
      <c r="E56" s="80">
        <v>6368</v>
      </c>
      <c r="F56" s="182">
        <v>252</v>
      </c>
    </row>
    <row r="57" spans="1:6" ht="19.5" customHeight="1">
      <c r="A57" s="69" t="s">
        <v>84</v>
      </c>
      <c r="B57" s="180">
        <v>16</v>
      </c>
      <c r="C57" s="80">
        <v>561</v>
      </c>
      <c r="D57" s="80">
        <v>95964</v>
      </c>
      <c r="E57" s="80">
        <v>26011</v>
      </c>
      <c r="F57" s="182">
        <v>3148</v>
      </c>
    </row>
    <row r="58" spans="1:6" ht="19.5" customHeight="1">
      <c r="A58" s="153" t="s">
        <v>86</v>
      </c>
      <c r="B58" s="154">
        <f>SUM(B59:B62)</f>
        <v>247</v>
      </c>
      <c r="C58" s="155">
        <f t="shared" ref="C58" si="13">SUM(C59:C62)</f>
        <v>3931</v>
      </c>
      <c r="D58" s="155">
        <f>SUM(D59:D62)</f>
        <v>1335472</v>
      </c>
      <c r="E58" s="155">
        <f>SUM(E59:E62)</f>
        <v>439664</v>
      </c>
      <c r="F58" s="179">
        <f>SUM(F59:F62)</f>
        <v>106385</v>
      </c>
    </row>
    <row r="59" spans="1:6" ht="19.5" customHeight="1">
      <c r="A59" s="69" t="s">
        <v>88</v>
      </c>
      <c r="B59" s="180">
        <v>1</v>
      </c>
      <c r="C59" s="80">
        <v>1906</v>
      </c>
      <c r="D59" s="80">
        <v>392908</v>
      </c>
      <c r="E59" s="80">
        <v>234488</v>
      </c>
      <c r="F59" s="182">
        <v>67167</v>
      </c>
    </row>
    <row r="60" spans="1:6" ht="19.5" customHeight="1">
      <c r="A60" s="69" t="s">
        <v>89</v>
      </c>
      <c r="B60" s="180">
        <v>164</v>
      </c>
      <c r="C60" s="80">
        <v>355</v>
      </c>
      <c r="D60" s="80">
        <v>18283</v>
      </c>
      <c r="E60" s="80">
        <v>6747</v>
      </c>
      <c r="F60" s="182">
        <v>992</v>
      </c>
    </row>
    <row r="61" spans="1:6" ht="19.5" customHeight="1">
      <c r="A61" s="69" t="s">
        <v>91</v>
      </c>
      <c r="B61" s="180">
        <v>22</v>
      </c>
      <c r="C61" s="80">
        <v>220</v>
      </c>
      <c r="D61" s="80">
        <v>247087</v>
      </c>
      <c r="E61" s="80">
        <v>69417</v>
      </c>
      <c r="F61" s="182">
        <v>3720</v>
      </c>
    </row>
    <row r="62" spans="1:6" ht="19.5" customHeight="1">
      <c r="A62" s="69" t="s">
        <v>93</v>
      </c>
      <c r="B62" s="180">
        <v>60</v>
      </c>
      <c r="C62" s="80">
        <v>1450</v>
      </c>
      <c r="D62" s="80">
        <v>677194</v>
      </c>
      <c r="E62" s="80">
        <v>129012</v>
      </c>
      <c r="F62" s="182">
        <v>34506</v>
      </c>
    </row>
    <row r="63" spans="1:6" ht="19.5" customHeight="1">
      <c r="A63" s="153" t="s">
        <v>94</v>
      </c>
      <c r="B63" s="154">
        <f>SUM(B64:B67)</f>
        <v>3567</v>
      </c>
      <c r="C63" s="155">
        <f t="shared" ref="C63" si="14">SUM(C64:C67)</f>
        <v>17558</v>
      </c>
      <c r="D63" s="155">
        <f>SUM(D64:D67)</f>
        <v>7619813</v>
      </c>
      <c r="E63" s="155">
        <f>SUM(E64:E67)</f>
        <v>1790009</v>
      </c>
      <c r="F63" s="179">
        <f>SUM(F64:F67)</f>
        <v>81815</v>
      </c>
    </row>
    <row r="64" spans="1:6" ht="19.5" customHeight="1">
      <c r="A64" s="69" t="s">
        <v>95</v>
      </c>
      <c r="B64" s="180">
        <v>2343</v>
      </c>
      <c r="C64" s="80">
        <v>13449</v>
      </c>
      <c r="D64" s="80">
        <v>7189100</v>
      </c>
      <c r="E64" s="80">
        <v>1595994</v>
      </c>
      <c r="F64" s="182">
        <v>56545</v>
      </c>
    </row>
    <row r="65" spans="1:6" ht="19.5" customHeight="1">
      <c r="A65" s="69" t="s">
        <v>96</v>
      </c>
      <c r="B65" s="180">
        <v>685</v>
      </c>
      <c r="C65" s="80">
        <v>2618</v>
      </c>
      <c r="D65" s="80">
        <v>330435</v>
      </c>
      <c r="E65" s="80">
        <v>147669</v>
      </c>
      <c r="F65" s="182">
        <v>17508</v>
      </c>
    </row>
    <row r="66" spans="1:6" ht="19.5" customHeight="1">
      <c r="A66" s="69" t="s">
        <v>97</v>
      </c>
      <c r="B66" s="180">
        <v>143</v>
      </c>
      <c r="C66" s="80">
        <v>402</v>
      </c>
      <c r="D66" s="80">
        <v>16642</v>
      </c>
      <c r="E66" s="80">
        <v>8779</v>
      </c>
      <c r="F66" s="182">
        <v>603</v>
      </c>
    </row>
    <row r="67" spans="1:6" ht="19.5" customHeight="1">
      <c r="A67" s="69" t="s">
        <v>98</v>
      </c>
      <c r="B67" s="180">
        <v>396</v>
      </c>
      <c r="C67" s="80">
        <v>1089</v>
      </c>
      <c r="D67" s="80">
        <v>83636</v>
      </c>
      <c r="E67" s="80">
        <v>37567</v>
      </c>
      <c r="F67" s="182">
        <v>7159</v>
      </c>
    </row>
    <row r="68" spans="1:6" ht="19.5" customHeight="1">
      <c r="A68" s="153" t="s">
        <v>99</v>
      </c>
      <c r="B68" s="154">
        <f>SUM(B69:B72)</f>
        <v>155</v>
      </c>
      <c r="C68" s="155">
        <f t="shared" ref="C68" si="15">SUM(C69:C72)</f>
        <v>1123</v>
      </c>
      <c r="D68" s="155">
        <f>SUM(D69:D72)</f>
        <v>447058</v>
      </c>
      <c r="E68" s="155">
        <f>SUM(E69:E72)</f>
        <v>60946</v>
      </c>
      <c r="F68" s="179">
        <f>SUM(F69:F72)</f>
        <v>8915</v>
      </c>
    </row>
    <row r="69" spans="1:6" ht="19.5" customHeight="1">
      <c r="A69" s="69" t="s">
        <v>100</v>
      </c>
      <c r="B69" s="180">
        <v>71</v>
      </c>
      <c r="C69" s="80">
        <v>598</v>
      </c>
      <c r="D69" s="80">
        <v>356724</v>
      </c>
      <c r="E69" s="80">
        <v>38799</v>
      </c>
      <c r="F69" s="182">
        <v>8250</v>
      </c>
    </row>
    <row r="70" spans="1:6" ht="19.5" customHeight="1">
      <c r="A70" s="69" t="s">
        <v>101</v>
      </c>
      <c r="B70" s="180">
        <v>70</v>
      </c>
      <c r="C70" s="80">
        <v>426</v>
      </c>
      <c r="D70" s="80">
        <v>81924</v>
      </c>
      <c r="E70" s="80">
        <v>16246</v>
      </c>
      <c r="F70" s="182">
        <v>663</v>
      </c>
    </row>
    <row r="71" spans="1:6" ht="19.5" customHeight="1">
      <c r="A71" s="69" t="s">
        <v>102</v>
      </c>
      <c r="B71" s="180">
        <v>4</v>
      </c>
      <c r="C71" s="80">
        <v>90</v>
      </c>
      <c r="D71" s="80">
        <v>7749</v>
      </c>
      <c r="E71" s="80">
        <v>5500</v>
      </c>
      <c r="F71" s="182">
        <v>2</v>
      </c>
    </row>
    <row r="72" spans="1:6" ht="19.5" customHeight="1">
      <c r="A72" s="69" t="s">
        <v>103</v>
      </c>
      <c r="B72" s="180">
        <v>10</v>
      </c>
      <c r="C72" s="80">
        <v>9</v>
      </c>
      <c r="D72" s="80">
        <v>661</v>
      </c>
      <c r="E72" s="80">
        <v>401</v>
      </c>
      <c r="F72" s="182">
        <v>0</v>
      </c>
    </row>
    <row r="73" spans="1:6" ht="19.5" customHeight="1">
      <c r="A73" s="71" t="s">
        <v>1</v>
      </c>
      <c r="B73" s="77">
        <f>B74</f>
        <v>1941</v>
      </c>
      <c r="C73" s="78">
        <f t="shared" ref="C73" si="16">C74</f>
        <v>4649</v>
      </c>
      <c r="D73" s="78">
        <f>D74</f>
        <v>393455</v>
      </c>
      <c r="E73" s="78">
        <f>E74</f>
        <v>230195</v>
      </c>
      <c r="F73" s="79">
        <f>F74</f>
        <v>8022</v>
      </c>
    </row>
    <row r="74" spans="1:6" ht="19.5" customHeight="1">
      <c r="A74" s="153" t="s">
        <v>104</v>
      </c>
      <c r="B74" s="154">
        <f>SUM(B75:B78)</f>
        <v>1941</v>
      </c>
      <c r="C74" s="155">
        <f t="shared" ref="C74" si="17">SUM(C75:C78)</f>
        <v>4649</v>
      </c>
      <c r="D74" s="155">
        <f>SUM(D75:D78)</f>
        <v>393455</v>
      </c>
      <c r="E74" s="155">
        <f>SUM(E75:E78)</f>
        <v>230195</v>
      </c>
      <c r="F74" s="179">
        <f>SUM(F75:F78)</f>
        <v>8022</v>
      </c>
    </row>
    <row r="75" spans="1:6" ht="19.5" customHeight="1">
      <c r="A75" s="69" t="s">
        <v>106</v>
      </c>
      <c r="B75" s="180">
        <v>247</v>
      </c>
      <c r="C75" s="80">
        <v>409</v>
      </c>
      <c r="D75" s="80">
        <v>25277</v>
      </c>
      <c r="E75" s="80">
        <v>10370</v>
      </c>
      <c r="F75" s="182">
        <v>654</v>
      </c>
    </row>
    <row r="76" spans="1:6" ht="19.5" customHeight="1">
      <c r="A76" s="69" t="s">
        <v>107</v>
      </c>
      <c r="B76" s="180">
        <v>687</v>
      </c>
      <c r="C76" s="80">
        <v>1202</v>
      </c>
      <c r="D76" s="80">
        <v>165528</v>
      </c>
      <c r="E76" s="80">
        <v>118100</v>
      </c>
      <c r="F76" s="182">
        <v>1337</v>
      </c>
    </row>
    <row r="77" spans="1:6" ht="19.5" customHeight="1">
      <c r="A77" s="69" t="s">
        <v>108</v>
      </c>
      <c r="B77" s="180">
        <v>606</v>
      </c>
      <c r="C77" s="80">
        <v>2059</v>
      </c>
      <c r="D77" s="80">
        <v>121223</v>
      </c>
      <c r="E77" s="80">
        <v>71246</v>
      </c>
      <c r="F77" s="182">
        <v>2950</v>
      </c>
    </row>
    <row r="78" spans="1:6" ht="19.5" customHeight="1">
      <c r="A78" s="69" t="s">
        <v>109</v>
      </c>
      <c r="B78" s="180">
        <v>401</v>
      </c>
      <c r="C78" s="80">
        <v>979</v>
      </c>
      <c r="D78" s="80">
        <v>81427</v>
      </c>
      <c r="E78" s="80">
        <v>30479</v>
      </c>
      <c r="F78" s="182">
        <v>3081</v>
      </c>
    </row>
    <row r="79" spans="1:6" ht="19.5" customHeight="1">
      <c r="A79" s="71" t="s">
        <v>5</v>
      </c>
      <c r="B79" s="77">
        <f>B80+B83+B87+B91+B95+B100</f>
        <v>13789</v>
      </c>
      <c r="C79" s="78">
        <f t="shared" ref="C79" si="18">C80+C83+C87+C91+C95+C100</f>
        <v>43476</v>
      </c>
      <c r="D79" s="78">
        <f>D80+D83+D87+D91+D95+D100</f>
        <v>4198838</v>
      </c>
      <c r="E79" s="78">
        <f>E80+E83+E87+E91+E95+E100</f>
        <v>2087876</v>
      </c>
      <c r="F79" s="79">
        <f>F80+F83+F87+F91+F95+F100</f>
        <v>53058</v>
      </c>
    </row>
    <row r="80" spans="1:6" ht="19.5" customHeight="1">
      <c r="A80" s="153" t="s">
        <v>110</v>
      </c>
      <c r="B80" s="154">
        <f>SUM(B81:B82)</f>
        <v>3109</v>
      </c>
      <c r="C80" s="155">
        <f t="shared" ref="C80" si="19">SUM(C81:C82)</f>
        <v>16280</v>
      </c>
      <c r="D80" s="155">
        <f>SUM(D81:D82)</f>
        <v>1162684</v>
      </c>
      <c r="E80" s="155">
        <f>SUM(E81:E82)</f>
        <v>865216</v>
      </c>
      <c r="F80" s="179">
        <f>SUM(F81:F82)</f>
        <v>12205</v>
      </c>
    </row>
    <row r="81" spans="1:6" ht="19.5" customHeight="1">
      <c r="A81" s="69" t="s">
        <v>111</v>
      </c>
      <c r="B81" s="180">
        <v>1749</v>
      </c>
      <c r="C81" s="80">
        <v>5783</v>
      </c>
      <c r="D81" s="80">
        <v>442987</v>
      </c>
      <c r="E81" s="80">
        <v>323352</v>
      </c>
      <c r="F81" s="182">
        <v>3659</v>
      </c>
    </row>
    <row r="82" spans="1:6" ht="19.5" customHeight="1">
      <c r="A82" s="69" t="s">
        <v>112</v>
      </c>
      <c r="B82" s="180">
        <v>1360</v>
      </c>
      <c r="C82" s="80">
        <v>10497</v>
      </c>
      <c r="D82" s="80">
        <v>719697</v>
      </c>
      <c r="E82" s="80">
        <v>541864</v>
      </c>
      <c r="F82" s="182">
        <v>8546</v>
      </c>
    </row>
    <row r="83" spans="1:6" ht="19.5" customHeight="1">
      <c r="A83" s="153" t="s">
        <v>113</v>
      </c>
      <c r="B83" s="154">
        <f>SUM(B84:B86)</f>
        <v>5151</v>
      </c>
      <c r="C83" s="155">
        <f t="shared" ref="C83" si="20">SUM(C84:C86)</f>
        <v>13646</v>
      </c>
      <c r="D83" s="155">
        <f>SUM(D84:D86)</f>
        <v>1198863</v>
      </c>
      <c r="E83" s="155">
        <f>SUM(E84:E86)</f>
        <v>591756</v>
      </c>
      <c r="F83" s="179">
        <f>SUM(F84:F86)</f>
        <v>8399</v>
      </c>
    </row>
    <row r="84" spans="1:6" ht="19.5" customHeight="1">
      <c r="A84" s="69" t="s">
        <v>114</v>
      </c>
      <c r="B84" s="180">
        <v>517</v>
      </c>
      <c r="C84" s="80">
        <v>2977</v>
      </c>
      <c r="D84" s="80">
        <v>345252</v>
      </c>
      <c r="E84" s="80">
        <v>155325</v>
      </c>
      <c r="F84" s="182">
        <v>2274</v>
      </c>
    </row>
    <row r="85" spans="1:6" ht="19.5" customHeight="1">
      <c r="A85" s="69" t="s">
        <v>115</v>
      </c>
      <c r="B85" s="180">
        <v>82</v>
      </c>
      <c r="C85" s="80">
        <v>168</v>
      </c>
      <c r="D85" s="80">
        <v>14530</v>
      </c>
      <c r="E85" s="80">
        <v>6655</v>
      </c>
      <c r="F85" s="182">
        <v>108</v>
      </c>
    </row>
    <row r="86" spans="1:6" ht="19.5" customHeight="1">
      <c r="A86" s="69" t="s">
        <v>116</v>
      </c>
      <c r="B86" s="180">
        <v>4552</v>
      </c>
      <c r="C86" s="80">
        <v>10501</v>
      </c>
      <c r="D86" s="80">
        <v>839081</v>
      </c>
      <c r="E86" s="80">
        <v>429776</v>
      </c>
      <c r="F86" s="182">
        <v>6017</v>
      </c>
    </row>
    <row r="87" spans="1:6" ht="19.5" customHeight="1">
      <c r="A87" s="153" t="s">
        <v>117</v>
      </c>
      <c r="B87" s="154">
        <f>SUM(B88:B90)</f>
        <v>2204</v>
      </c>
      <c r="C87" s="155">
        <f t="shared" ref="C87" si="21">SUM(C88:C90)</f>
        <v>5048</v>
      </c>
      <c r="D87" s="155">
        <f>SUM(D88:D90)</f>
        <v>261505</v>
      </c>
      <c r="E87" s="155">
        <f>SUM(E88:E90)</f>
        <v>180716</v>
      </c>
      <c r="F87" s="179">
        <f>SUM(F88:F90)</f>
        <v>5145</v>
      </c>
    </row>
    <row r="88" spans="1:6" ht="19.5" customHeight="1">
      <c r="A88" s="69" t="s">
        <v>118</v>
      </c>
      <c r="B88" s="180">
        <v>858</v>
      </c>
      <c r="C88" s="80">
        <v>1805</v>
      </c>
      <c r="D88" s="80">
        <v>87084</v>
      </c>
      <c r="E88" s="80">
        <v>59471</v>
      </c>
      <c r="F88" s="182">
        <v>982</v>
      </c>
    </row>
    <row r="89" spans="1:6" ht="19.5" customHeight="1">
      <c r="A89" s="69" t="s">
        <v>119</v>
      </c>
      <c r="B89" s="180">
        <v>1108</v>
      </c>
      <c r="C89" s="80">
        <v>2489</v>
      </c>
      <c r="D89" s="80">
        <v>125648</v>
      </c>
      <c r="E89" s="80">
        <v>91955</v>
      </c>
      <c r="F89" s="182">
        <v>2057</v>
      </c>
    </row>
    <row r="90" spans="1:6" ht="19.5" customHeight="1">
      <c r="A90" s="69" t="s">
        <v>120</v>
      </c>
      <c r="B90" s="180">
        <v>238</v>
      </c>
      <c r="C90" s="80">
        <v>754</v>
      </c>
      <c r="D90" s="80">
        <v>48773</v>
      </c>
      <c r="E90" s="80">
        <v>29290</v>
      </c>
      <c r="F90" s="182">
        <v>2106</v>
      </c>
    </row>
    <row r="91" spans="1:6" ht="19.5" customHeight="1">
      <c r="A91" s="153" t="s">
        <v>121</v>
      </c>
      <c r="B91" s="154">
        <f>SUM(B92:B94)</f>
        <v>1177</v>
      </c>
      <c r="C91" s="155">
        <f t="shared" ref="C91" si="22">SUM(C92:C94)</f>
        <v>4968</v>
      </c>
      <c r="D91" s="155">
        <f>SUM(D92:D94)</f>
        <v>1381167</v>
      </c>
      <c r="E91" s="155">
        <f>SUM(E92:E94)</f>
        <v>353155</v>
      </c>
      <c r="F91" s="179">
        <f>SUM(F92:F94)</f>
        <v>22925</v>
      </c>
    </row>
    <row r="92" spans="1:6" ht="19.5" customHeight="1">
      <c r="A92" s="69" t="s">
        <v>122</v>
      </c>
      <c r="B92" s="180">
        <v>1019</v>
      </c>
      <c r="C92" s="80">
        <v>4446</v>
      </c>
      <c r="D92" s="80">
        <v>1341109</v>
      </c>
      <c r="E92" s="80">
        <v>338390</v>
      </c>
      <c r="F92" s="182">
        <v>22672</v>
      </c>
    </row>
    <row r="93" spans="1:6" ht="19.5" customHeight="1">
      <c r="A93" s="69" t="s">
        <v>123</v>
      </c>
      <c r="B93" s="180">
        <v>34</v>
      </c>
      <c r="C93" s="80">
        <v>41</v>
      </c>
      <c r="D93" s="80">
        <v>2280</v>
      </c>
      <c r="E93" s="80">
        <v>724</v>
      </c>
      <c r="F93" s="182">
        <v>39</v>
      </c>
    </row>
    <row r="94" spans="1:6" ht="19.5" customHeight="1">
      <c r="A94" s="69" t="s">
        <v>124</v>
      </c>
      <c r="B94" s="180">
        <v>124</v>
      </c>
      <c r="C94" s="80">
        <v>481</v>
      </c>
      <c r="D94" s="80">
        <v>37778</v>
      </c>
      <c r="E94" s="80">
        <v>14041</v>
      </c>
      <c r="F94" s="182">
        <v>214</v>
      </c>
    </row>
    <row r="95" spans="1:6" ht="19.5" customHeight="1">
      <c r="A95" s="153" t="s">
        <v>125</v>
      </c>
      <c r="B95" s="154">
        <f>SUM(B96:B99)</f>
        <v>1975</v>
      </c>
      <c r="C95" s="155">
        <f t="shared" ref="C95" si="23">SUM(C96:C99)</f>
        <v>2910</v>
      </c>
      <c r="D95" s="155">
        <f>SUM(D96:D99)</f>
        <v>156347</v>
      </c>
      <c r="E95" s="155">
        <f>SUM(E96:E99)</f>
        <v>80889</v>
      </c>
      <c r="F95" s="179">
        <f>SUM(F96:F99)</f>
        <v>1772</v>
      </c>
    </row>
    <row r="96" spans="1:6" ht="19.5" customHeight="1">
      <c r="A96" s="69" t="s">
        <v>126</v>
      </c>
      <c r="B96" s="180">
        <v>592</v>
      </c>
      <c r="C96" s="80">
        <v>810</v>
      </c>
      <c r="D96" s="80">
        <v>37925</v>
      </c>
      <c r="E96" s="80">
        <v>16583</v>
      </c>
      <c r="F96" s="182">
        <v>459</v>
      </c>
    </row>
    <row r="97" spans="1:6" ht="19.5" customHeight="1">
      <c r="A97" s="69" t="s">
        <v>127</v>
      </c>
      <c r="B97" s="180">
        <v>483</v>
      </c>
      <c r="C97" s="80">
        <v>617</v>
      </c>
      <c r="D97" s="80">
        <v>15952</v>
      </c>
      <c r="E97" s="80">
        <v>6322</v>
      </c>
      <c r="F97" s="182">
        <v>608</v>
      </c>
    </row>
    <row r="98" spans="1:6" ht="19.5" customHeight="1">
      <c r="A98" s="69" t="s">
        <v>128</v>
      </c>
      <c r="B98" s="180">
        <v>364</v>
      </c>
      <c r="C98" s="80">
        <v>339</v>
      </c>
      <c r="D98" s="80">
        <v>10743</v>
      </c>
      <c r="E98" s="80">
        <v>6136</v>
      </c>
      <c r="F98" s="182">
        <v>70</v>
      </c>
    </row>
    <row r="99" spans="1:6" ht="19.5" customHeight="1">
      <c r="A99" s="69" t="s">
        <v>129</v>
      </c>
      <c r="B99" s="180">
        <v>536</v>
      </c>
      <c r="C99" s="80">
        <v>1144</v>
      </c>
      <c r="D99" s="80">
        <v>91727</v>
      </c>
      <c r="E99" s="80">
        <v>51848</v>
      </c>
      <c r="F99" s="182">
        <v>635</v>
      </c>
    </row>
    <row r="100" spans="1:6" ht="19.5" customHeight="1">
      <c r="A100" s="153" t="s">
        <v>130</v>
      </c>
      <c r="B100" s="154">
        <f>B101</f>
        <v>173</v>
      </c>
      <c r="C100" s="155">
        <f t="shared" ref="C100" si="24">C101</f>
        <v>624</v>
      </c>
      <c r="D100" s="155">
        <f>D101</f>
        <v>38272</v>
      </c>
      <c r="E100" s="155">
        <f>E101</f>
        <v>16144</v>
      </c>
      <c r="F100" s="179">
        <f>F101</f>
        <v>2612</v>
      </c>
    </row>
    <row r="101" spans="1:6" ht="19.5" customHeight="1">
      <c r="A101" s="69" t="s">
        <v>131</v>
      </c>
      <c r="B101" s="180">
        <v>173</v>
      </c>
      <c r="C101" s="80">
        <v>624</v>
      </c>
      <c r="D101" s="80">
        <v>38272</v>
      </c>
      <c r="E101" s="80">
        <v>16144</v>
      </c>
      <c r="F101" s="182">
        <v>2612</v>
      </c>
    </row>
    <row r="102" spans="1:6" ht="19.5" customHeight="1">
      <c r="A102" s="71" t="s">
        <v>6</v>
      </c>
      <c r="B102" s="77">
        <f>B103+B112+B116+B120+B124+B130</f>
        <v>4577</v>
      </c>
      <c r="C102" s="78">
        <f t="shared" ref="C102" si="25">C103+C112+C116+C120+C124+C130</f>
        <v>21285</v>
      </c>
      <c r="D102" s="78">
        <f>D103+D112+D116+D120+D124+D130</f>
        <v>1484390</v>
      </c>
      <c r="E102" s="78">
        <f>E103+E112+E116+E120+E124+E130</f>
        <v>789916</v>
      </c>
      <c r="F102" s="79">
        <f>F103+F112+F116+F120+F124+F130</f>
        <v>71547</v>
      </c>
    </row>
    <row r="103" spans="1:6" ht="19.5" customHeight="1">
      <c r="A103" s="153" t="s">
        <v>132</v>
      </c>
      <c r="B103" s="154">
        <f>SUM(B104:B111)</f>
        <v>702</v>
      </c>
      <c r="C103" s="155">
        <f t="shared" ref="C103" si="26">SUM(C104:C111)</f>
        <v>2354</v>
      </c>
      <c r="D103" s="155">
        <f>SUM(D104:D111)</f>
        <v>305806</v>
      </c>
      <c r="E103" s="155">
        <f>SUM(E104:E111)</f>
        <v>140351</v>
      </c>
      <c r="F103" s="179">
        <f>SUM(F104:F111)</f>
        <v>51907</v>
      </c>
    </row>
    <row r="104" spans="1:6" ht="19.5" customHeight="1">
      <c r="A104" s="69" t="s">
        <v>786</v>
      </c>
      <c r="B104" s="180">
        <v>324</v>
      </c>
      <c r="C104" s="80">
        <v>1295</v>
      </c>
      <c r="D104" s="80">
        <v>144599</v>
      </c>
      <c r="E104" s="80">
        <v>84053</v>
      </c>
      <c r="F104" s="182">
        <v>38859</v>
      </c>
    </row>
    <row r="105" spans="1:6" ht="19.5" customHeight="1">
      <c r="A105" s="69" t="s">
        <v>135</v>
      </c>
      <c r="B105" s="180">
        <v>74</v>
      </c>
      <c r="C105" s="80">
        <v>108</v>
      </c>
      <c r="D105" s="80">
        <v>8640</v>
      </c>
      <c r="E105" s="80">
        <v>2603</v>
      </c>
      <c r="F105" s="182">
        <v>392</v>
      </c>
    </row>
    <row r="106" spans="1:6" ht="19.5" customHeight="1">
      <c r="A106" s="69" t="s">
        <v>136</v>
      </c>
      <c r="B106" s="180">
        <v>7</v>
      </c>
      <c r="C106" s="80">
        <v>7</v>
      </c>
      <c r="D106" s="80">
        <v>60</v>
      </c>
      <c r="E106" s="80">
        <v>38</v>
      </c>
      <c r="F106" s="182">
        <v>0</v>
      </c>
    </row>
    <row r="107" spans="1:6" ht="19.5" customHeight="1">
      <c r="A107" s="69" t="s">
        <v>137</v>
      </c>
      <c r="B107" s="180">
        <v>36</v>
      </c>
      <c r="C107" s="80">
        <v>127</v>
      </c>
      <c r="D107" s="80">
        <v>5824</v>
      </c>
      <c r="E107" s="80">
        <v>3546</v>
      </c>
      <c r="F107" s="182">
        <v>1067</v>
      </c>
    </row>
    <row r="108" spans="1:6" ht="19.5" customHeight="1">
      <c r="A108" s="69" t="s">
        <v>139</v>
      </c>
      <c r="B108" s="180">
        <v>46</v>
      </c>
      <c r="C108" s="80">
        <v>243</v>
      </c>
      <c r="D108" s="80">
        <v>23961</v>
      </c>
      <c r="E108" s="80">
        <v>14650</v>
      </c>
      <c r="F108" s="182">
        <v>994</v>
      </c>
    </row>
    <row r="109" spans="1:6" ht="19.5" customHeight="1">
      <c r="A109" s="69" t="s">
        <v>142</v>
      </c>
      <c r="B109" s="180">
        <v>18</v>
      </c>
      <c r="C109" s="80">
        <v>36</v>
      </c>
      <c r="D109" s="80">
        <v>27541</v>
      </c>
      <c r="E109" s="80">
        <v>3643</v>
      </c>
      <c r="F109" s="182">
        <v>404</v>
      </c>
    </row>
    <row r="110" spans="1:6" ht="19.5" customHeight="1">
      <c r="A110" s="69" t="s">
        <v>143</v>
      </c>
      <c r="B110" s="180">
        <v>88</v>
      </c>
      <c r="C110" s="80">
        <v>265</v>
      </c>
      <c r="D110" s="80">
        <v>35900</v>
      </c>
      <c r="E110" s="80">
        <v>12326</v>
      </c>
      <c r="F110" s="182">
        <v>9528</v>
      </c>
    </row>
    <row r="111" spans="1:6" ht="19.5" customHeight="1">
      <c r="A111" s="69" t="s">
        <v>144</v>
      </c>
      <c r="B111" s="180">
        <v>109</v>
      </c>
      <c r="C111" s="80">
        <v>273</v>
      </c>
      <c r="D111" s="80">
        <v>59281</v>
      </c>
      <c r="E111" s="80">
        <v>19492</v>
      </c>
      <c r="F111" s="182">
        <v>663</v>
      </c>
    </row>
    <row r="112" spans="1:6" ht="19.5" customHeight="1">
      <c r="A112" s="153" t="s">
        <v>145</v>
      </c>
      <c r="B112" s="154">
        <f>SUM(B113:B115)</f>
        <v>307</v>
      </c>
      <c r="C112" s="155">
        <f t="shared" ref="C112" si="27">SUM(C113:C115)</f>
        <v>2606</v>
      </c>
      <c r="D112" s="155">
        <f>SUM(D113:D115)</f>
        <v>238080</v>
      </c>
      <c r="E112" s="155">
        <f>SUM(E113:E115)</f>
        <v>116144</v>
      </c>
      <c r="F112" s="179">
        <f>SUM(F113:F115)</f>
        <v>1600</v>
      </c>
    </row>
    <row r="113" spans="1:6" ht="19.5" customHeight="1">
      <c r="A113" s="69" t="s">
        <v>146</v>
      </c>
      <c r="B113" s="180">
        <v>181</v>
      </c>
      <c r="C113" s="80">
        <v>469</v>
      </c>
      <c r="D113" s="80">
        <v>19921</v>
      </c>
      <c r="E113" s="80">
        <v>11688</v>
      </c>
      <c r="F113" s="182">
        <v>-30</v>
      </c>
    </row>
    <row r="114" spans="1:6" ht="19.5" customHeight="1">
      <c r="A114" s="69" t="s">
        <v>147</v>
      </c>
      <c r="B114" s="180">
        <v>25</v>
      </c>
      <c r="C114" s="80">
        <v>518</v>
      </c>
      <c r="D114" s="80">
        <v>42198</v>
      </c>
      <c r="E114" s="80">
        <v>16731</v>
      </c>
      <c r="F114" s="182">
        <v>139</v>
      </c>
    </row>
    <row r="115" spans="1:6" ht="19.5" customHeight="1">
      <c r="A115" s="69" t="s">
        <v>148</v>
      </c>
      <c r="B115" s="180">
        <v>101</v>
      </c>
      <c r="C115" s="80">
        <v>1619</v>
      </c>
      <c r="D115" s="80">
        <v>175961</v>
      </c>
      <c r="E115" s="80">
        <v>87725</v>
      </c>
      <c r="F115" s="182">
        <v>1491</v>
      </c>
    </row>
    <row r="116" spans="1:6" ht="19.5" customHeight="1">
      <c r="A116" s="153" t="s">
        <v>149</v>
      </c>
      <c r="B116" s="154">
        <f>SUM(B117:B119)</f>
        <v>433</v>
      </c>
      <c r="C116" s="155">
        <f t="shared" ref="C116" si="28">SUM(C117:C119)</f>
        <v>1945</v>
      </c>
      <c r="D116" s="155">
        <f>SUM(D117:D119)</f>
        <v>153703</v>
      </c>
      <c r="E116" s="155">
        <f>SUM(E117:E119)</f>
        <v>93410</v>
      </c>
      <c r="F116" s="179">
        <f>SUM(F117:F119)</f>
        <v>3451</v>
      </c>
    </row>
    <row r="117" spans="1:6" ht="19.5" customHeight="1">
      <c r="A117" s="69" t="s">
        <v>150</v>
      </c>
      <c r="B117" s="180">
        <v>301</v>
      </c>
      <c r="C117" s="80">
        <v>1692</v>
      </c>
      <c r="D117" s="80">
        <v>124577</v>
      </c>
      <c r="E117" s="80">
        <v>81365</v>
      </c>
      <c r="F117" s="182">
        <v>3447</v>
      </c>
    </row>
    <row r="118" spans="1:6" ht="19.5" customHeight="1">
      <c r="A118" s="69" t="s">
        <v>151</v>
      </c>
      <c r="B118" s="180">
        <v>27</v>
      </c>
      <c r="C118" s="80">
        <v>78</v>
      </c>
      <c r="D118" s="80">
        <v>3815</v>
      </c>
      <c r="E118" s="80">
        <v>1588</v>
      </c>
      <c r="F118" s="182">
        <v>-15</v>
      </c>
    </row>
    <row r="119" spans="1:6" ht="19.5" customHeight="1">
      <c r="A119" s="69" t="s">
        <v>152</v>
      </c>
      <c r="B119" s="180">
        <v>105</v>
      </c>
      <c r="C119" s="80">
        <v>175</v>
      </c>
      <c r="D119" s="80">
        <v>25311</v>
      </c>
      <c r="E119" s="80">
        <v>10457</v>
      </c>
      <c r="F119" s="182">
        <v>19</v>
      </c>
    </row>
    <row r="120" spans="1:6" ht="19.5" customHeight="1">
      <c r="A120" s="153" t="s">
        <v>153</v>
      </c>
      <c r="B120" s="154">
        <f>SUM(B121:B123)</f>
        <v>189</v>
      </c>
      <c r="C120" s="155">
        <f t="shared" ref="C120" si="29">SUM(C121:C123)</f>
        <v>2754</v>
      </c>
      <c r="D120" s="155">
        <f>SUM(D121:D123)</f>
        <v>89600</v>
      </c>
      <c r="E120" s="155">
        <f>SUM(E121:E123)</f>
        <v>56777</v>
      </c>
      <c r="F120" s="179">
        <f>SUM(F121:F123)</f>
        <v>1416</v>
      </c>
    </row>
    <row r="121" spans="1:6" ht="19.5" customHeight="1">
      <c r="A121" s="69" t="s">
        <v>154</v>
      </c>
      <c r="B121" s="180">
        <v>158</v>
      </c>
      <c r="C121" s="80">
        <v>2683</v>
      </c>
      <c r="D121" s="80">
        <v>85260</v>
      </c>
      <c r="E121" s="80">
        <v>55287</v>
      </c>
      <c r="F121" s="182">
        <v>1392</v>
      </c>
    </row>
    <row r="122" spans="1:6" ht="19.5" customHeight="1">
      <c r="A122" s="69" t="s">
        <v>155</v>
      </c>
      <c r="B122" s="180">
        <v>22</v>
      </c>
      <c r="C122" s="80">
        <v>55</v>
      </c>
      <c r="D122" s="80">
        <v>3455</v>
      </c>
      <c r="E122" s="80">
        <v>1109</v>
      </c>
      <c r="F122" s="182">
        <v>13</v>
      </c>
    </row>
    <row r="123" spans="1:6" ht="19.5" customHeight="1">
      <c r="A123" s="69" t="s">
        <v>156</v>
      </c>
      <c r="B123" s="180">
        <v>9</v>
      </c>
      <c r="C123" s="80">
        <v>16</v>
      </c>
      <c r="D123" s="80">
        <v>885</v>
      </c>
      <c r="E123" s="80">
        <v>381</v>
      </c>
      <c r="F123" s="182">
        <v>11</v>
      </c>
    </row>
    <row r="124" spans="1:6" ht="19.5" customHeight="1">
      <c r="A124" s="153" t="s">
        <v>157</v>
      </c>
      <c r="B124" s="154">
        <f>SUM(B125:B129)</f>
        <v>1418</v>
      </c>
      <c r="C124" s="155">
        <f t="shared" ref="C124" si="30">SUM(C125:C129)</f>
        <v>5437</v>
      </c>
      <c r="D124" s="155">
        <f>SUM(D125:D129)</f>
        <v>156363</v>
      </c>
      <c r="E124" s="155">
        <f>SUM(E125:E129)</f>
        <v>99823</v>
      </c>
      <c r="F124" s="179">
        <f>SUM(F125:F129)</f>
        <v>2419</v>
      </c>
    </row>
    <row r="125" spans="1:6" ht="19.5" customHeight="1">
      <c r="A125" s="69" t="s">
        <v>158</v>
      </c>
      <c r="B125" s="180">
        <v>110</v>
      </c>
      <c r="C125" s="80">
        <v>588</v>
      </c>
      <c r="D125" s="80">
        <v>23018</v>
      </c>
      <c r="E125" s="80">
        <v>12773</v>
      </c>
      <c r="F125" s="182">
        <v>207</v>
      </c>
    </row>
    <row r="126" spans="1:6" ht="19.5" customHeight="1">
      <c r="A126" s="69" t="s">
        <v>159</v>
      </c>
      <c r="B126" s="180">
        <v>504</v>
      </c>
      <c r="C126" s="80">
        <v>3127</v>
      </c>
      <c r="D126" s="80">
        <v>75951</v>
      </c>
      <c r="E126" s="80">
        <v>54192</v>
      </c>
      <c r="F126" s="182">
        <v>573</v>
      </c>
    </row>
    <row r="127" spans="1:6" ht="19.5" customHeight="1">
      <c r="A127" s="69" t="s">
        <v>160</v>
      </c>
      <c r="B127" s="180">
        <v>140</v>
      </c>
      <c r="C127" s="80">
        <v>340</v>
      </c>
      <c r="D127" s="80">
        <v>8465</v>
      </c>
      <c r="E127" s="80">
        <v>5743</v>
      </c>
      <c r="F127" s="182">
        <v>644</v>
      </c>
    </row>
    <row r="128" spans="1:6" ht="19.5" customHeight="1">
      <c r="A128" s="69" t="s">
        <v>161</v>
      </c>
      <c r="B128" s="180">
        <v>228</v>
      </c>
      <c r="C128" s="80">
        <v>412</v>
      </c>
      <c r="D128" s="80">
        <v>15729</v>
      </c>
      <c r="E128" s="80">
        <v>9194</v>
      </c>
      <c r="F128" s="182">
        <v>411</v>
      </c>
    </row>
    <row r="129" spans="1:6" ht="19.5" customHeight="1">
      <c r="A129" s="69" t="s">
        <v>162</v>
      </c>
      <c r="B129" s="180">
        <v>436</v>
      </c>
      <c r="C129" s="80">
        <v>970</v>
      </c>
      <c r="D129" s="80">
        <v>33200</v>
      </c>
      <c r="E129" s="80">
        <v>17921</v>
      </c>
      <c r="F129" s="182">
        <v>584</v>
      </c>
    </row>
    <row r="130" spans="1:6" ht="19.5" customHeight="1">
      <c r="A130" s="153" t="s">
        <v>163</v>
      </c>
      <c r="B130" s="154">
        <f>SUM(B131:B137)</f>
        <v>1528</v>
      </c>
      <c r="C130" s="155">
        <f t="shared" ref="C130" si="31">SUM(C131:C137)</f>
        <v>6189</v>
      </c>
      <c r="D130" s="155">
        <f>SUM(D131:D137)</f>
        <v>540838</v>
      </c>
      <c r="E130" s="155">
        <f>SUM(E131:E137)</f>
        <v>283411</v>
      </c>
      <c r="F130" s="179">
        <f>SUM(F131:F137)</f>
        <v>10754</v>
      </c>
    </row>
    <row r="131" spans="1:6" ht="19.5" customHeight="1">
      <c r="A131" s="69" t="s">
        <v>164</v>
      </c>
      <c r="B131" s="180">
        <v>289</v>
      </c>
      <c r="C131" s="80">
        <v>2029</v>
      </c>
      <c r="D131" s="80">
        <v>291329</v>
      </c>
      <c r="E131" s="80">
        <v>135102</v>
      </c>
      <c r="F131" s="182">
        <v>5916</v>
      </c>
    </row>
    <row r="132" spans="1:6" ht="19.5" customHeight="1">
      <c r="A132" s="69" t="s">
        <v>165</v>
      </c>
      <c r="B132" s="180">
        <v>494</v>
      </c>
      <c r="C132" s="80">
        <v>506</v>
      </c>
      <c r="D132" s="80">
        <v>10712</v>
      </c>
      <c r="E132" s="80">
        <v>4321</v>
      </c>
      <c r="F132" s="182">
        <v>114</v>
      </c>
    </row>
    <row r="133" spans="1:6" ht="19.5" customHeight="1">
      <c r="A133" s="69" t="s">
        <v>166</v>
      </c>
      <c r="B133" s="180">
        <v>24</v>
      </c>
      <c r="C133" s="80">
        <v>828</v>
      </c>
      <c r="D133" s="80">
        <v>35594</v>
      </c>
      <c r="E133" s="80">
        <v>26511</v>
      </c>
      <c r="F133" s="182">
        <v>102</v>
      </c>
    </row>
    <row r="134" spans="1:6" ht="19.5" customHeight="1">
      <c r="A134" s="69" t="s">
        <v>167</v>
      </c>
      <c r="B134" s="180">
        <v>73</v>
      </c>
      <c r="C134" s="80">
        <v>411</v>
      </c>
      <c r="D134" s="80">
        <v>39432</v>
      </c>
      <c r="E134" s="80">
        <v>14246</v>
      </c>
      <c r="F134" s="182">
        <v>1348</v>
      </c>
    </row>
    <row r="135" spans="1:6" ht="19.5" customHeight="1">
      <c r="A135" s="69" t="s">
        <v>168</v>
      </c>
      <c r="B135" s="180">
        <v>45</v>
      </c>
      <c r="C135" s="80">
        <v>1003</v>
      </c>
      <c r="D135" s="80">
        <v>93657</v>
      </c>
      <c r="E135" s="80">
        <v>68682</v>
      </c>
      <c r="F135" s="182">
        <v>2082</v>
      </c>
    </row>
    <row r="136" spans="1:6" ht="19.5" customHeight="1">
      <c r="A136" s="69" t="s">
        <v>169</v>
      </c>
      <c r="B136" s="180">
        <v>6</v>
      </c>
      <c r="C136" s="80">
        <v>65</v>
      </c>
      <c r="D136" s="80">
        <v>2018</v>
      </c>
      <c r="E136" s="80">
        <v>1235</v>
      </c>
      <c r="F136" s="182">
        <v>0</v>
      </c>
    </row>
    <row r="137" spans="1:6" ht="19.5" customHeight="1">
      <c r="A137" s="69" t="s">
        <v>170</v>
      </c>
      <c r="B137" s="180">
        <v>597</v>
      </c>
      <c r="C137" s="80">
        <v>1347</v>
      </c>
      <c r="D137" s="80">
        <v>68096</v>
      </c>
      <c r="E137" s="80">
        <v>33314</v>
      </c>
      <c r="F137" s="182">
        <v>1192</v>
      </c>
    </row>
    <row r="138" spans="1:6" ht="19.5" customHeight="1">
      <c r="A138" s="71" t="s">
        <v>7</v>
      </c>
      <c r="B138" s="77">
        <f>B139</f>
        <v>3690</v>
      </c>
      <c r="C138" s="78">
        <f t="shared" ref="C138" si="32">C139</f>
        <v>13786</v>
      </c>
      <c r="D138" s="78">
        <f>D139</f>
        <v>852521</v>
      </c>
      <c r="E138" s="78">
        <f>E139</f>
        <v>503970</v>
      </c>
      <c r="F138" s="79">
        <f>F139</f>
        <v>85031</v>
      </c>
    </row>
    <row r="139" spans="1:6" ht="19.5" customHeight="1">
      <c r="A139" s="153" t="s">
        <v>172</v>
      </c>
      <c r="B139" s="154">
        <f>SUM(B140:B149)</f>
        <v>3690</v>
      </c>
      <c r="C139" s="155">
        <f>SUM(C140:C149)</f>
        <v>13786</v>
      </c>
      <c r="D139" s="155">
        <f>SUM(D140:D149)</f>
        <v>852521</v>
      </c>
      <c r="E139" s="155">
        <f>SUM(E140:E149)</f>
        <v>503970</v>
      </c>
      <c r="F139" s="179">
        <f>SUM(F140:F149)</f>
        <v>85031</v>
      </c>
    </row>
    <row r="140" spans="1:6" ht="19.5" customHeight="1">
      <c r="A140" s="69" t="s">
        <v>174</v>
      </c>
      <c r="B140" s="180">
        <v>324</v>
      </c>
      <c r="C140" s="80">
        <v>2100</v>
      </c>
      <c r="D140" s="80">
        <v>57353</v>
      </c>
      <c r="E140" s="80">
        <v>42363</v>
      </c>
      <c r="F140" s="182">
        <v>1325</v>
      </c>
    </row>
    <row r="141" spans="1:6" ht="19.5" customHeight="1">
      <c r="A141" s="69" t="s">
        <v>827</v>
      </c>
      <c r="B141" s="180">
        <v>199</v>
      </c>
      <c r="C141" s="80">
        <v>681</v>
      </c>
      <c r="D141" s="80">
        <v>171463</v>
      </c>
      <c r="E141" s="80">
        <v>77493</v>
      </c>
      <c r="F141" s="182">
        <v>6003</v>
      </c>
    </row>
    <row r="142" spans="1:6" ht="19.5" customHeight="1">
      <c r="A142" s="69" t="s">
        <v>176</v>
      </c>
      <c r="B142" s="180">
        <v>31</v>
      </c>
      <c r="C142" s="80">
        <v>3236</v>
      </c>
      <c r="D142" s="80">
        <v>172553</v>
      </c>
      <c r="E142" s="80">
        <v>132452</v>
      </c>
      <c r="F142" s="182">
        <v>38462</v>
      </c>
    </row>
    <row r="143" spans="1:6" ht="19.5" customHeight="1">
      <c r="A143" s="69" t="s">
        <v>177</v>
      </c>
      <c r="B143" s="180">
        <v>3</v>
      </c>
      <c r="C143" s="80">
        <v>9</v>
      </c>
      <c r="D143" s="80">
        <v>242</v>
      </c>
      <c r="E143" s="80">
        <v>180</v>
      </c>
      <c r="F143" s="182">
        <v>2</v>
      </c>
    </row>
    <row r="144" spans="1:6" ht="19.5" customHeight="1">
      <c r="A144" s="69" t="s">
        <v>178</v>
      </c>
      <c r="B144" s="180">
        <v>21</v>
      </c>
      <c r="C144" s="80">
        <v>290</v>
      </c>
      <c r="D144" s="80">
        <v>16824</v>
      </c>
      <c r="E144" s="80">
        <v>9879</v>
      </c>
      <c r="F144" s="182">
        <v>309</v>
      </c>
    </row>
    <row r="145" spans="1:6" ht="19.5" customHeight="1">
      <c r="A145" s="69" t="s">
        <v>180</v>
      </c>
      <c r="B145" s="180">
        <v>20</v>
      </c>
      <c r="C145" s="80">
        <v>2761</v>
      </c>
      <c r="D145" s="80">
        <v>254748</v>
      </c>
      <c r="E145" s="80">
        <v>156056</v>
      </c>
      <c r="F145" s="182">
        <v>37524</v>
      </c>
    </row>
    <row r="146" spans="1:6" ht="19.5" customHeight="1">
      <c r="A146" s="69" t="s">
        <v>181</v>
      </c>
      <c r="B146" s="180">
        <v>602</v>
      </c>
      <c r="C146" s="80">
        <v>677</v>
      </c>
      <c r="D146" s="80">
        <v>17235</v>
      </c>
      <c r="E146" s="80">
        <v>8108</v>
      </c>
      <c r="F146" s="182">
        <v>73</v>
      </c>
    </row>
    <row r="147" spans="1:6" ht="19.5" customHeight="1">
      <c r="A147" s="69" t="s">
        <v>182</v>
      </c>
      <c r="B147" s="180">
        <v>730</v>
      </c>
      <c r="C147" s="80">
        <v>980</v>
      </c>
      <c r="D147" s="80">
        <v>23949</v>
      </c>
      <c r="E147" s="80">
        <v>14964</v>
      </c>
      <c r="F147" s="182">
        <v>133</v>
      </c>
    </row>
    <row r="148" spans="1:6" ht="19.5" customHeight="1">
      <c r="A148" s="69" t="s">
        <v>183</v>
      </c>
      <c r="B148" s="180">
        <v>166</v>
      </c>
      <c r="C148" s="80">
        <v>236</v>
      </c>
      <c r="D148" s="80">
        <v>7966</v>
      </c>
      <c r="E148" s="80">
        <v>4502</v>
      </c>
      <c r="F148" s="182">
        <v>229</v>
      </c>
    </row>
    <row r="149" spans="1:6" ht="19.5" customHeight="1">
      <c r="A149" s="69" t="s">
        <v>184</v>
      </c>
      <c r="B149" s="180">
        <v>1594</v>
      </c>
      <c r="C149" s="80">
        <v>2816</v>
      </c>
      <c r="D149" s="80">
        <v>130188</v>
      </c>
      <c r="E149" s="80">
        <v>57973</v>
      </c>
      <c r="F149" s="182">
        <v>971</v>
      </c>
    </row>
    <row r="150" spans="1:6" ht="19.5" customHeight="1">
      <c r="A150" s="71" t="s">
        <v>8</v>
      </c>
      <c r="B150" s="77">
        <f>B151+B157+B161</f>
        <v>6469</v>
      </c>
      <c r="C150" s="78">
        <f t="shared" ref="C150" si="33">C151+C157+C161</f>
        <v>18691</v>
      </c>
      <c r="D150" s="78">
        <f>D151+D157+D161</f>
        <v>1300397</v>
      </c>
      <c r="E150" s="78">
        <f>E151+E157+E161</f>
        <v>781417</v>
      </c>
      <c r="F150" s="79">
        <f>F151+F157+F161</f>
        <v>73467</v>
      </c>
    </row>
    <row r="151" spans="1:6" ht="19.5" customHeight="1">
      <c r="A151" s="153" t="s">
        <v>186</v>
      </c>
      <c r="B151" s="154">
        <f>SUM(B152:B156)</f>
        <v>5685</v>
      </c>
      <c r="C151" s="155">
        <f t="shared" ref="C151" si="34">SUM(C152:C156)</f>
        <v>14864</v>
      </c>
      <c r="D151" s="155">
        <f>SUM(D152:D156)</f>
        <v>1157531</v>
      </c>
      <c r="E151" s="155">
        <f>SUM(E152:E156)</f>
        <v>694235</v>
      </c>
      <c r="F151" s="179">
        <f>SUM(F152:F156)</f>
        <v>65388</v>
      </c>
    </row>
    <row r="152" spans="1:6" ht="19.5" customHeight="1">
      <c r="A152" s="69" t="s">
        <v>187</v>
      </c>
      <c r="B152" s="180">
        <v>71</v>
      </c>
      <c r="C152" s="80">
        <v>4423</v>
      </c>
      <c r="D152" s="80">
        <v>489442</v>
      </c>
      <c r="E152" s="80">
        <v>243125</v>
      </c>
      <c r="F152" s="182">
        <v>44059</v>
      </c>
    </row>
    <row r="153" spans="1:6" ht="19.5" customHeight="1">
      <c r="A153" s="69" t="s">
        <v>188</v>
      </c>
      <c r="B153" s="180">
        <v>530</v>
      </c>
      <c r="C153" s="80">
        <v>923</v>
      </c>
      <c r="D153" s="80">
        <v>81294</v>
      </c>
      <c r="E153" s="80">
        <v>66772</v>
      </c>
      <c r="F153" s="182">
        <v>1319</v>
      </c>
    </row>
    <row r="154" spans="1:6" ht="19.5" customHeight="1">
      <c r="A154" s="69" t="s">
        <v>189</v>
      </c>
      <c r="B154" s="180">
        <v>1623</v>
      </c>
      <c r="C154" s="80">
        <v>3272</v>
      </c>
      <c r="D154" s="80">
        <v>264032</v>
      </c>
      <c r="E154" s="80">
        <v>186669</v>
      </c>
      <c r="F154" s="182">
        <v>11778</v>
      </c>
    </row>
    <row r="155" spans="1:6" ht="19.5" customHeight="1">
      <c r="A155" s="69" t="s">
        <v>190</v>
      </c>
      <c r="B155" s="180">
        <v>856</v>
      </c>
      <c r="C155" s="80">
        <v>1646</v>
      </c>
      <c r="D155" s="80">
        <v>97421</v>
      </c>
      <c r="E155" s="80">
        <v>57782</v>
      </c>
      <c r="F155" s="182">
        <v>2532</v>
      </c>
    </row>
    <row r="156" spans="1:6" ht="19.5" customHeight="1">
      <c r="A156" s="69" t="s">
        <v>191</v>
      </c>
      <c r="B156" s="180">
        <v>2605</v>
      </c>
      <c r="C156" s="80">
        <v>4600</v>
      </c>
      <c r="D156" s="80">
        <v>225342</v>
      </c>
      <c r="E156" s="80">
        <v>139887</v>
      </c>
      <c r="F156" s="182">
        <v>5700</v>
      </c>
    </row>
    <row r="157" spans="1:6" ht="19.5" customHeight="1">
      <c r="A157" s="153" t="s">
        <v>192</v>
      </c>
      <c r="B157" s="154">
        <f>SUM(B158:B160)</f>
        <v>125</v>
      </c>
      <c r="C157" s="155">
        <f t="shared" ref="C157" si="35">SUM(C158:C160)</f>
        <v>1753</v>
      </c>
      <c r="D157" s="155">
        <f>SUM(D158:D160)</f>
        <v>70893</v>
      </c>
      <c r="E157" s="155">
        <f>SUM(E158:E160)</f>
        <v>46167</v>
      </c>
      <c r="F157" s="179">
        <f>SUM(F158:F160)</f>
        <v>5309</v>
      </c>
    </row>
    <row r="158" spans="1:6" ht="19.5" customHeight="1">
      <c r="A158" s="69" t="s">
        <v>193</v>
      </c>
      <c r="B158" s="180">
        <v>17</v>
      </c>
      <c r="C158" s="80">
        <v>64</v>
      </c>
      <c r="D158" s="80">
        <v>1849</v>
      </c>
      <c r="E158" s="80">
        <v>1283</v>
      </c>
      <c r="F158" s="182">
        <v>717</v>
      </c>
    </row>
    <row r="159" spans="1:6" ht="19.5" customHeight="1">
      <c r="A159" s="69" t="s">
        <v>195</v>
      </c>
      <c r="B159" s="180">
        <v>90</v>
      </c>
      <c r="C159" s="80">
        <v>1203</v>
      </c>
      <c r="D159" s="80">
        <v>45189</v>
      </c>
      <c r="E159" s="80">
        <v>29744</v>
      </c>
      <c r="F159" s="182">
        <v>2199</v>
      </c>
    </row>
    <row r="160" spans="1:6" ht="19.5" customHeight="1">
      <c r="A160" s="69" t="s">
        <v>196</v>
      </c>
      <c r="B160" s="180">
        <v>18</v>
      </c>
      <c r="C160" s="80">
        <v>486</v>
      </c>
      <c r="D160" s="80">
        <v>23855</v>
      </c>
      <c r="E160" s="80">
        <v>15140</v>
      </c>
      <c r="F160" s="182">
        <v>2393</v>
      </c>
    </row>
    <row r="161" spans="1:6" ht="19.5" customHeight="1">
      <c r="A161" s="153" t="s">
        <v>197</v>
      </c>
      <c r="B161" s="154">
        <f>SUM(B162:B164)</f>
        <v>659</v>
      </c>
      <c r="C161" s="155">
        <f t="shared" ref="C161" si="36">SUM(C162:C164)</f>
        <v>2074</v>
      </c>
      <c r="D161" s="155">
        <f>SUM(D162:D164)</f>
        <v>71973</v>
      </c>
      <c r="E161" s="155">
        <f>SUM(E162:E164)</f>
        <v>41015</v>
      </c>
      <c r="F161" s="179">
        <f>SUM(F162:F164)</f>
        <v>2770</v>
      </c>
    </row>
    <row r="162" spans="1:6" ht="19.5" customHeight="1">
      <c r="A162" s="69" t="s">
        <v>198</v>
      </c>
      <c r="B162" s="180">
        <v>186</v>
      </c>
      <c r="C162" s="80">
        <v>351</v>
      </c>
      <c r="D162" s="80">
        <v>8764</v>
      </c>
      <c r="E162" s="80">
        <v>6084</v>
      </c>
      <c r="F162" s="182">
        <v>42</v>
      </c>
    </row>
    <row r="163" spans="1:6" ht="19.5" customHeight="1">
      <c r="A163" s="69" t="s">
        <v>199</v>
      </c>
      <c r="B163" s="180">
        <v>365</v>
      </c>
      <c r="C163" s="80">
        <v>808</v>
      </c>
      <c r="D163" s="80">
        <v>16553</v>
      </c>
      <c r="E163" s="80">
        <v>11372</v>
      </c>
      <c r="F163" s="182">
        <v>276</v>
      </c>
    </row>
    <row r="164" spans="1:6" ht="19.5" customHeight="1">
      <c r="A164" s="69" t="s">
        <v>200</v>
      </c>
      <c r="B164" s="180">
        <v>108</v>
      </c>
      <c r="C164" s="80">
        <v>915</v>
      </c>
      <c r="D164" s="80">
        <v>46656</v>
      </c>
      <c r="E164" s="80">
        <v>23559</v>
      </c>
      <c r="F164" s="182">
        <v>2452</v>
      </c>
    </row>
    <row r="165" spans="1:6" ht="19.5" customHeight="1">
      <c r="A165" s="71" t="s">
        <v>9</v>
      </c>
      <c r="B165" s="77">
        <f>B166+B171+B175+B177</f>
        <v>2836</v>
      </c>
      <c r="C165" s="78">
        <f t="shared" ref="C165" si="37">C166+C171+C175+C177</f>
        <v>9377</v>
      </c>
      <c r="D165" s="78">
        <f>D166+D171+D175+D177</f>
        <v>885113</v>
      </c>
      <c r="E165" s="78">
        <f>E166+E171+E175+E177</f>
        <v>452966</v>
      </c>
      <c r="F165" s="79">
        <f>F166+F171+F175+F177</f>
        <v>25479</v>
      </c>
    </row>
    <row r="166" spans="1:6" ht="19.5" customHeight="1">
      <c r="A166" s="153" t="s">
        <v>201</v>
      </c>
      <c r="B166" s="154">
        <f>SUM(B167:B170)</f>
        <v>919</v>
      </c>
      <c r="C166" s="155">
        <f t="shared" ref="C166" si="38">SUM(C167:C170)</f>
        <v>1143</v>
      </c>
      <c r="D166" s="155">
        <f>SUM(D167:D170)</f>
        <v>49252</v>
      </c>
      <c r="E166" s="155">
        <f>SUM(E167:E170)</f>
        <v>21947</v>
      </c>
      <c r="F166" s="179">
        <f>SUM(F167:F170)</f>
        <v>1735</v>
      </c>
    </row>
    <row r="167" spans="1:6" ht="19.5" customHeight="1">
      <c r="A167" s="69" t="s">
        <v>202</v>
      </c>
      <c r="B167" s="180">
        <v>398</v>
      </c>
      <c r="C167" s="80">
        <v>541</v>
      </c>
      <c r="D167" s="80">
        <v>21282</v>
      </c>
      <c r="E167" s="80">
        <v>8954</v>
      </c>
      <c r="F167" s="182">
        <v>558</v>
      </c>
    </row>
    <row r="168" spans="1:6" ht="19.5" customHeight="1">
      <c r="A168" s="69" t="s">
        <v>203</v>
      </c>
      <c r="B168" s="180">
        <v>173</v>
      </c>
      <c r="C168" s="80">
        <v>246</v>
      </c>
      <c r="D168" s="80">
        <v>15897</v>
      </c>
      <c r="E168" s="80">
        <v>6606</v>
      </c>
      <c r="F168" s="182">
        <v>865</v>
      </c>
    </row>
    <row r="169" spans="1:6" ht="19.5" customHeight="1">
      <c r="A169" s="69" t="s">
        <v>204</v>
      </c>
      <c r="B169" s="180">
        <v>331</v>
      </c>
      <c r="C169" s="80">
        <v>325</v>
      </c>
      <c r="D169" s="80">
        <v>10706</v>
      </c>
      <c r="E169" s="80">
        <v>5896</v>
      </c>
      <c r="F169" s="182">
        <v>169</v>
      </c>
    </row>
    <row r="170" spans="1:6" ht="19.5" customHeight="1">
      <c r="A170" s="69" t="s">
        <v>205</v>
      </c>
      <c r="B170" s="180">
        <v>17</v>
      </c>
      <c r="C170" s="80">
        <v>31</v>
      </c>
      <c r="D170" s="80">
        <v>1367</v>
      </c>
      <c r="E170" s="80">
        <v>491</v>
      </c>
      <c r="F170" s="182">
        <v>143</v>
      </c>
    </row>
    <row r="171" spans="1:6" ht="19.5" customHeight="1">
      <c r="A171" s="153" t="s">
        <v>206</v>
      </c>
      <c r="B171" s="154">
        <f>SUM(B172:B174)</f>
        <v>34</v>
      </c>
      <c r="C171" s="155">
        <f t="shared" ref="C171" si="39">SUM(C172:C174)</f>
        <v>190</v>
      </c>
      <c r="D171" s="155">
        <f>SUM(D172:D174)</f>
        <v>17223</v>
      </c>
      <c r="E171" s="155">
        <f>SUM(E172:E174)</f>
        <v>9621</v>
      </c>
      <c r="F171" s="179">
        <f>SUM(F172:F174)</f>
        <v>2425</v>
      </c>
    </row>
    <row r="172" spans="1:6" ht="19.5" customHeight="1">
      <c r="A172" s="69" t="s">
        <v>207</v>
      </c>
      <c r="B172" s="180">
        <v>11</v>
      </c>
      <c r="C172" s="80">
        <v>70</v>
      </c>
      <c r="D172" s="80">
        <v>9201</v>
      </c>
      <c r="E172" s="80">
        <v>4527</v>
      </c>
      <c r="F172" s="182">
        <v>426</v>
      </c>
    </row>
    <row r="173" spans="1:6" ht="19.5" customHeight="1">
      <c r="A173" s="69" t="s">
        <v>764</v>
      </c>
      <c r="B173" s="180">
        <v>15</v>
      </c>
      <c r="C173" s="80">
        <v>56</v>
      </c>
      <c r="D173" s="80">
        <v>3060</v>
      </c>
      <c r="E173" s="80">
        <v>1777</v>
      </c>
      <c r="F173" s="182">
        <v>2057</v>
      </c>
    </row>
    <row r="174" spans="1:6" ht="19.5" customHeight="1">
      <c r="A174" s="69" t="s">
        <v>210</v>
      </c>
      <c r="B174" s="180">
        <v>8</v>
      </c>
      <c r="C174" s="80">
        <v>64</v>
      </c>
      <c r="D174" s="80">
        <v>4962</v>
      </c>
      <c r="E174" s="80">
        <v>3317</v>
      </c>
      <c r="F174" s="182">
        <v>-58</v>
      </c>
    </row>
    <row r="175" spans="1:6" ht="19.5" customHeight="1">
      <c r="A175" s="153" t="s">
        <v>211</v>
      </c>
      <c r="B175" s="154">
        <f>B176</f>
        <v>503</v>
      </c>
      <c r="C175" s="155">
        <f t="shared" ref="C175" si="40">C176</f>
        <v>3215</v>
      </c>
      <c r="D175" s="155">
        <f>D176</f>
        <v>470452</v>
      </c>
      <c r="E175" s="155">
        <f>E176</f>
        <v>255642</v>
      </c>
      <c r="F175" s="179">
        <f>F176</f>
        <v>7651</v>
      </c>
    </row>
    <row r="176" spans="1:6" ht="19.5" customHeight="1">
      <c r="A176" s="69" t="s">
        <v>212</v>
      </c>
      <c r="B176" s="180">
        <v>503</v>
      </c>
      <c r="C176" s="80">
        <v>3215</v>
      </c>
      <c r="D176" s="80">
        <v>470452</v>
      </c>
      <c r="E176" s="80">
        <v>255642</v>
      </c>
      <c r="F176" s="182">
        <v>7651</v>
      </c>
    </row>
    <row r="177" spans="1:6" ht="19.5" customHeight="1">
      <c r="A177" s="153" t="s">
        <v>213</v>
      </c>
      <c r="B177" s="154">
        <f>SUM(B178:B183)</f>
        <v>1380</v>
      </c>
      <c r="C177" s="155">
        <f t="shared" ref="C177" si="41">SUM(C178:C183)</f>
        <v>4829</v>
      </c>
      <c r="D177" s="155">
        <f>SUM(D178:D183)</f>
        <v>348186</v>
      </c>
      <c r="E177" s="155">
        <f>SUM(E178:E183)</f>
        <v>165756</v>
      </c>
      <c r="F177" s="179">
        <f>SUM(F178:F183)</f>
        <v>13668</v>
      </c>
    </row>
    <row r="178" spans="1:6" ht="19.5" customHeight="1">
      <c r="A178" s="69" t="s">
        <v>214</v>
      </c>
      <c r="B178" s="180">
        <v>84</v>
      </c>
      <c r="C178" s="80">
        <v>265</v>
      </c>
      <c r="D178" s="80">
        <v>16315</v>
      </c>
      <c r="E178" s="80">
        <v>9266</v>
      </c>
      <c r="F178" s="182">
        <v>932</v>
      </c>
    </row>
    <row r="179" spans="1:6" ht="19.5" customHeight="1">
      <c r="A179" s="69" t="s">
        <v>215</v>
      </c>
      <c r="B179" s="180">
        <v>154</v>
      </c>
      <c r="C179" s="80">
        <v>1460</v>
      </c>
      <c r="D179" s="80">
        <v>141169</v>
      </c>
      <c r="E179" s="80">
        <v>69499</v>
      </c>
      <c r="F179" s="182">
        <v>5687</v>
      </c>
    </row>
    <row r="180" spans="1:6" ht="19.5" customHeight="1">
      <c r="A180" s="69" t="s">
        <v>216</v>
      </c>
      <c r="B180" s="180">
        <v>623</v>
      </c>
      <c r="C180" s="80">
        <v>1176</v>
      </c>
      <c r="D180" s="80">
        <v>43316</v>
      </c>
      <c r="E180" s="80">
        <v>27727</v>
      </c>
      <c r="F180" s="182">
        <v>651</v>
      </c>
    </row>
    <row r="181" spans="1:6" ht="19.5" customHeight="1">
      <c r="A181" s="69" t="s">
        <v>217</v>
      </c>
      <c r="B181" s="180">
        <v>258</v>
      </c>
      <c r="C181" s="80">
        <v>554</v>
      </c>
      <c r="D181" s="80">
        <v>60025</v>
      </c>
      <c r="E181" s="80">
        <v>16040</v>
      </c>
      <c r="F181" s="182">
        <v>636</v>
      </c>
    </row>
    <row r="182" spans="1:6" ht="19.5" customHeight="1">
      <c r="A182" s="69" t="s">
        <v>218</v>
      </c>
      <c r="B182" s="180">
        <v>95</v>
      </c>
      <c r="C182" s="80">
        <v>863</v>
      </c>
      <c r="D182" s="80">
        <v>54351</v>
      </c>
      <c r="E182" s="80">
        <v>27445</v>
      </c>
      <c r="F182" s="182">
        <v>2025</v>
      </c>
    </row>
    <row r="183" spans="1:6" ht="19.5" customHeight="1">
      <c r="A183" s="69" t="s">
        <v>219</v>
      </c>
      <c r="B183" s="180">
        <v>166</v>
      </c>
      <c r="C183" s="80">
        <v>511</v>
      </c>
      <c r="D183" s="80">
        <v>33010</v>
      </c>
      <c r="E183" s="80">
        <v>15779</v>
      </c>
      <c r="F183" s="182">
        <v>3737</v>
      </c>
    </row>
    <row r="184" spans="1:6" ht="19.5" customHeight="1">
      <c r="A184" s="71" t="s">
        <v>10</v>
      </c>
      <c r="B184" s="77">
        <f>B185+B192+B201</f>
        <v>7546</v>
      </c>
      <c r="C184" s="78">
        <f t="shared" ref="C184" si="42">C185+C192+C201</f>
        <v>14001</v>
      </c>
      <c r="D184" s="78">
        <f>D185+D192+D201</f>
        <v>503850</v>
      </c>
      <c r="E184" s="78">
        <f>E185+E192+E201</f>
        <v>293536</v>
      </c>
      <c r="F184" s="79">
        <f>F185+F192+F201</f>
        <v>18609</v>
      </c>
    </row>
    <row r="185" spans="1:6" ht="19.5" customHeight="1">
      <c r="A185" s="153" t="s">
        <v>220</v>
      </c>
      <c r="B185" s="154">
        <f>SUM(B186:B191)</f>
        <v>919</v>
      </c>
      <c r="C185" s="155">
        <f t="shared" ref="C185" si="43">SUM(C186:C191)</f>
        <v>3271</v>
      </c>
      <c r="D185" s="155">
        <f>SUM(D186:D191)</f>
        <v>180837</v>
      </c>
      <c r="E185" s="155">
        <f>SUM(E186:E191)</f>
        <v>107550</v>
      </c>
      <c r="F185" s="179">
        <f>SUM(F186:F191)</f>
        <v>11882</v>
      </c>
    </row>
    <row r="186" spans="1:6" ht="19.5" customHeight="1">
      <c r="A186" s="69" t="s">
        <v>221</v>
      </c>
      <c r="B186" s="180">
        <v>40</v>
      </c>
      <c r="C186" s="80">
        <v>289</v>
      </c>
      <c r="D186" s="80">
        <v>19641</v>
      </c>
      <c r="E186" s="80">
        <v>13621</v>
      </c>
      <c r="F186" s="182">
        <v>141</v>
      </c>
    </row>
    <row r="187" spans="1:6" ht="19.5" customHeight="1">
      <c r="A187" s="69" t="s">
        <v>222</v>
      </c>
      <c r="B187" s="180">
        <v>42</v>
      </c>
      <c r="C187" s="80">
        <v>144</v>
      </c>
      <c r="D187" s="80">
        <v>12488</v>
      </c>
      <c r="E187" s="80">
        <v>6839</v>
      </c>
      <c r="F187" s="182">
        <v>137</v>
      </c>
    </row>
    <row r="188" spans="1:6" ht="19.5" customHeight="1">
      <c r="A188" s="69" t="s">
        <v>223</v>
      </c>
      <c r="B188" s="180">
        <v>21</v>
      </c>
      <c r="C188" s="80">
        <v>516</v>
      </c>
      <c r="D188" s="80">
        <v>34456</v>
      </c>
      <c r="E188" s="80">
        <v>21626</v>
      </c>
      <c r="F188" s="182">
        <v>1961</v>
      </c>
    </row>
    <row r="189" spans="1:6" ht="19.5" customHeight="1">
      <c r="A189" s="69" t="s">
        <v>224</v>
      </c>
      <c r="B189" s="180">
        <v>578</v>
      </c>
      <c r="C189" s="80">
        <v>1368</v>
      </c>
      <c r="D189" s="80">
        <v>65883</v>
      </c>
      <c r="E189" s="80">
        <v>39914</v>
      </c>
      <c r="F189" s="182">
        <v>7431</v>
      </c>
    </row>
    <row r="190" spans="1:6" ht="19.5" customHeight="1">
      <c r="A190" s="69" t="s">
        <v>225</v>
      </c>
      <c r="B190" s="180">
        <v>18</v>
      </c>
      <c r="C190" s="80">
        <v>254</v>
      </c>
      <c r="D190" s="80">
        <v>12679</v>
      </c>
      <c r="E190" s="80">
        <v>6535</v>
      </c>
      <c r="F190" s="182">
        <v>142</v>
      </c>
    </row>
    <row r="191" spans="1:6" ht="19.5" customHeight="1">
      <c r="A191" s="69" t="s">
        <v>226</v>
      </c>
      <c r="B191" s="180">
        <v>220</v>
      </c>
      <c r="C191" s="80">
        <v>700</v>
      </c>
      <c r="D191" s="80">
        <v>35690</v>
      </c>
      <c r="E191" s="80">
        <v>19015</v>
      </c>
      <c r="F191" s="182">
        <v>2070</v>
      </c>
    </row>
    <row r="192" spans="1:6" ht="19.5" customHeight="1">
      <c r="A192" s="153" t="s">
        <v>227</v>
      </c>
      <c r="B192" s="154">
        <f>SUM(B193:B200)</f>
        <v>418</v>
      </c>
      <c r="C192" s="155">
        <f t="shared" ref="C192" si="44">SUM(C193:C200)</f>
        <v>628</v>
      </c>
      <c r="D192" s="155">
        <f>SUM(D193:D200)</f>
        <v>24881</v>
      </c>
      <c r="E192" s="155">
        <f>SUM(E193:E200)</f>
        <v>12843</v>
      </c>
      <c r="F192" s="179">
        <f>SUM(F193:F200)</f>
        <v>485</v>
      </c>
    </row>
    <row r="193" spans="1:6" ht="19.5" customHeight="1">
      <c r="A193" s="69" t="s">
        <v>228</v>
      </c>
      <c r="B193" s="180">
        <v>111</v>
      </c>
      <c r="C193" s="80">
        <v>213</v>
      </c>
      <c r="D193" s="80">
        <v>13419</v>
      </c>
      <c r="E193" s="80">
        <v>6188</v>
      </c>
      <c r="F193" s="182">
        <v>423</v>
      </c>
    </row>
    <row r="194" spans="1:6" ht="19.5" customHeight="1">
      <c r="A194" s="69" t="s">
        <v>229</v>
      </c>
      <c r="B194" s="180">
        <v>22</v>
      </c>
      <c r="C194" s="80">
        <v>60</v>
      </c>
      <c r="D194" s="80">
        <v>2498</v>
      </c>
      <c r="E194" s="80">
        <v>927</v>
      </c>
      <c r="F194" s="182">
        <v>32</v>
      </c>
    </row>
    <row r="195" spans="1:6" ht="19.5" customHeight="1">
      <c r="A195" s="69" t="s">
        <v>231</v>
      </c>
      <c r="B195" s="180">
        <v>41</v>
      </c>
      <c r="C195" s="80">
        <v>52</v>
      </c>
      <c r="D195" s="80">
        <v>1363</v>
      </c>
      <c r="E195" s="80">
        <v>893</v>
      </c>
      <c r="F195" s="182">
        <v>0</v>
      </c>
    </row>
    <row r="196" spans="1:6" ht="19.5" customHeight="1">
      <c r="A196" s="69" t="s">
        <v>232</v>
      </c>
      <c r="B196" s="180">
        <v>115</v>
      </c>
      <c r="C196" s="80">
        <v>152</v>
      </c>
      <c r="D196" s="80">
        <v>5456</v>
      </c>
      <c r="E196" s="80">
        <v>3582</v>
      </c>
      <c r="F196" s="182">
        <v>28</v>
      </c>
    </row>
    <row r="197" spans="1:6" ht="19.5" customHeight="1">
      <c r="A197" s="69" t="s">
        <v>233</v>
      </c>
      <c r="B197" s="180">
        <v>24</v>
      </c>
      <c r="C197" s="80">
        <v>30</v>
      </c>
      <c r="D197" s="80">
        <v>354</v>
      </c>
      <c r="E197" s="80">
        <v>161</v>
      </c>
      <c r="F197" s="182">
        <v>0</v>
      </c>
    </row>
    <row r="198" spans="1:6" ht="19.5" customHeight="1">
      <c r="A198" s="69" t="s">
        <v>234</v>
      </c>
      <c r="B198" s="180">
        <v>3</v>
      </c>
      <c r="C198" s="80">
        <v>2</v>
      </c>
      <c r="D198" s="80">
        <v>17</v>
      </c>
      <c r="E198" s="80">
        <v>15</v>
      </c>
      <c r="F198" s="182">
        <v>0</v>
      </c>
    </row>
    <row r="199" spans="1:6" ht="19.5" customHeight="1">
      <c r="A199" s="69" t="s">
        <v>235</v>
      </c>
      <c r="B199" s="180">
        <v>12</v>
      </c>
      <c r="C199" s="80">
        <v>16</v>
      </c>
      <c r="D199" s="80">
        <v>608</v>
      </c>
      <c r="E199" s="80">
        <v>341</v>
      </c>
      <c r="F199" s="182">
        <v>0</v>
      </c>
    </row>
    <row r="200" spans="1:6" ht="19.5" customHeight="1">
      <c r="A200" s="69" t="s">
        <v>236</v>
      </c>
      <c r="B200" s="180">
        <v>90</v>
      </c>
      <c r="C200" s="80">
        <v>103</v>
      </c>
      <c r="D200" s="80">
        <v>1166</v>
      </c>
      <c r="E200" s="80">
        <v>736</v>
      </c>
      <c r="F200" s="182">
        <v>2</v>
      </c>
    </row>
    <row r="201" spans="1:6" ht="19.5" customHeight="1">
      <c r="A201" s="153" t="s">
        <v>237</v>
      </c>
      <c r="B201" s="154">
        <f>SUM(B202:B206)</f>
        <v>6209</v>
      </c>
      <c r="C201" s="155">
        <f t="shared" ref="C201" si="45">SUM(C202:C206)</f>
        <v>10102</v>
      </c>
      <c r="D201" s="155">
        <f>SUM(D202:D206)</f>
        <v>298132</v>
      </c>
      <c r="E201" s="155">
        <f>SUM(E202:E206)</f>
        <v>173143</v>
      </c>
      <c r="F201" s="179">
        <f>SUM(F202:F206)</f>
        <v>6242</v>
      </c>
    </row>
    <row r="202" spans="1:6" ht="19.5" customHeight="1">
      <c r="A202" s="69" t="s">
        <v>238</v>
      </c>
      <c r="B202" s="180">
        <v>192</v>
      </c>
      <c r="C202" s="80">
        <v>942</v>
      </c>
      <c r="D202" s="80">
        <v>40103</v>
      </c>
      <c r="E202" s="80">
        <v>21837</v>
      </c>
      <c r="F202" s="182">
        <v>1652</v>
      </c>
    </row>
    <row r="203" spans="1:6" ht="19.5" customHeight="1">
      <c r="A203" s="69" t="s">
        <v>239</v>
      </c>
      <c r="B203" s="180">
        <v>5153</v>
      </c>
      <c r="C203" s="80">
        <v>7677</v>
      </c>
      <c r="D203" s="80">
        <v>206311</v>
      </c>
      <c r="E203" s="80">
        <v>121674</v>
      </c>
      <c r="F203" s="182">
        <v>3298</v>
      </c>
    </row>
    <row r="204" spans="1:6" ht="19.5" customHeight="1">
      <c r="A204" s="69" t="s">
        <v>240</v>
      </c>
      <c r="B204" s="180">
        <v>21</v>
      </c>
      <c r="C204" s="80">
        <v>87</v>
      </c>
      <c r="D204" s="80">
        <v>8694</v>
      </c>
      <c r="E204" s="80">
        <v>4819</v>
      </c>
      <c r="F204" s="182">
        <v>211</v>
      </c>
    </row>
    <row r="205" spans="1:6" ht="19.5" customHeight="1">
      <c r="A205" s="69" t="s">
        <v>241</v>
      </c>
      <c r="B205" s="180">
        <v>235</v>
      </c>
      <c r="C205" s="80">
        <v>548</v>
      </c>
      <c r="D205" s="80">
        <v>21729</v>
      </c>
      <c r="E205" s="80">
        <v>13286</v>
      </c>
      <c r="F205" s="182">
        <v>382</v>
      </c>
    </row>
    <row r="206" spans="1:6" ht="19.5" customHeight="1">
      <c r="A206" s="69" t="s">
        <v>242</v>
      </c>
      <c r="B206" s="180">
        <v>608</v>
      </c>
      <c r="C206" s="80">
        <v>848</v>
      </c>
      <c r="D206" s="80">
        <v>21295</v>
      </c>
      <c r="E206" s="80">
        <v>11527</v>
      </c>
      <c r="F206" s="182">
        <v>699</v>
      </c>
    </row>
    <row r="207" spans="1:6" ht="19.5" customHeight="1">
      <c r="A207" s="71" t="s">
        <v>11</v>
      </c>
      <c r="B207" s="77">
        <f>B208</f>
        <v>30882</v>
      </c>
      <c r="C207" s="78">
        <f t="shared" ref="C207:C208" si="46">C208</f>
        <v>26471</v>
      </c>
      <c r="D207" s="78">
        <f t="shared" ref="D207:F208" si="47">D208</f>
        <v>246577</v>
      </c>
      <c r="E207" s="78">
        <f t="shared" si="47"/>
        <v>246577</v>
      </c>
      <c r="F207" s="79">
        <f t="shared" si="47"/>
        <v>0</v>
      </c>
    </row>
    <row r="208" spans="1:6" ht="19.5" customHeight="1">
      <c r="A208" s="153" t="s">
        <v>243</v>
      </c>
      <c r="B208" s="154">
        <f>B209</f>
        <v>30882</v>
      </c>
      <c r="C208" s="155">
        <f t="shared" si="46"/>
        <v>26471</v>
      </c>
      <c r="D208" s="155">
        <f t="shared" si="47"/>
        <v>246577</v>
      </c>
      <c r="E208" s="155">
        <f t="shared" si="47"/>
        <v>246577</v>
      </c>
      <c r="F208" s="179">
        <f t="shared" si="47"/>
        <v>0</v>
      </c>
    </row>
    <row r="209" spans="1:6" ht="19.5" customHeight="1">
      <c r="A209" s="81" t="s">
        <v>244</v>
      </c>
      <c r="B209" s="184">
        <v>30882</v>
      </c>
      <c r="C209" s="185">
        <v>26471</v>
      </c>
      <c r="D209" s="185">
        <v>246577</v>
      </c>
      <c r="E209" s="185">
        <v>246577</v>
      </c>
      <c r="F209" s="186">
        <v>0</v>
      </c>
    </row>
    <row r="210" spans="1:6" ht="11.25" customHeight="1">
      <c r="D210" s="178"/>
      <c r="E210" s="178"/>
    </row>
    <row r="211" spans="1:6">
      <c r="A211" s="3" t="s">
        <v>780</v>
      </c>
    </row>
    <row r="212" spans="1:6">
      <c r="A212" s="3" t="s">
        <v>781</v>
      </c>
    </row>
    <row r="213" spans="1:6" ht="13.5" thickBot="1"/>
    <row r="214" spans="1:6" ht="13.5" customHeight="1" thickTop="1">
      <c r="A214" s="15" t="str">
        <f>'Περιεχόμενα-Contents'!B11</f>
        <v>(Τελευταία Ενημέρωση/Last update 13/08/2026)</v>
      </c>
      <c r="B214" s="14"/>
      <c r="C214" s="14"/>
      <c r="D214" s="14"/>
      <c r="E214" s="14"/>
      <c r="F214" s="14"/>
    </row>
    <row r="215" spans="1:6" ht="13.5" customHeight="1">
      <c r="A215" s="13" t="str">
        <f>'Περιεχόμενα-Contents'!B12</f>
        <v>COPYRIGHT ©: 2026 ΚΥΠΡΙΑΚΗ ΔΗΜΟΚΡΑΤΙΑ, ΣΤΑΤΙΣΤΙΚΗ ΥΠΗΡΕΣΙΑ/REPUBLIC OF CYPRUS, STATISTICAL SERVICE</v>
      </c>
    </row>
  </sheetData>
  <mergeCells count="3">
    <mergeCell ref="A4:F4"/>
    <mergeCell ref="A5:F5"/>
    <mergeCell ref="A1:B1"/>
  </mergeCells>
  <hyperlinks>
    <hyperlink ref="A1" location="'Περιεχόμενα-Contents'!A1" display="Περιεχόμενα - Contents" xr:uid="{00000000-0004-0000-0400-000000000000}"/>
  </hyperlinks>
  <printOptions horizontalCentered="1"/>
  <pageMargins left="0.27559055118110237" right="0.15748031496062992" top="1.0236220472440944" bottom="0.47244094488188981" header="0.27559055118110237" footer="0.23622047244094491"/>
  <pageSetup paperSize="9" scale="93" fitToHeight="7" orientation="portrait" r:id="rId1"/>
  <headerFooter differentFirst="1">
    <oddHeader>&amp;R&amp;"Arial,Έντονα"ΕΡΕΥΝΑ ΥΠΗΡΕΣΙΩΝ ΚΑΙ ΜΕΤΑΦΟΡΩΝ 2024
SERVICES AND TRANSPORT SURVEY 2024
&amp;"Arial,Πλάγια"&amp;8
Πίνακας 1 (συνέχεια)
Table 1 (continued)</oddHeader>
    <oddFooter xml:space="preserve">&amp;C- &amp;P - </oddFooter>
    <firstHeader>&amp;R&amp;"Arial,Έντονα"ΕΡΕΥΝΑ ΥΠΗΡΕΣΙΩΝ ΚΑΙ ΜΕΤΑΦΟΡΩΝ 2024
SERVICES AND TRANSPORT SURVEY 2024</firstHeader>
    <firstFooter>&amp;C- &amp;P -&amp;R&amp;"Arial,Πλάγια"&amp;8(συνεχίζεται)
(continued)</firstFooter>
  </headerFooter>
  <rowBreaks count="1" manualBreakCount="1">
    <brk id="72"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4"/>
  <sheetViews>
    <sheetView zoomScaleNormal="100" workbookViewId="0">
      <pane xSplit="1" ySplit="11" topLeftCell="B12" activePane="bottomRight" state="frozen"/>
      <selection activeCell="F2" sqref="F2"/>
      <selection pane="topRight" activeCell="F2" sqref="F2"/>
      <selection pane="bottomLeft" activeCell="F2" sqref="F2"/>
      <selection pane="bottomRight" activeCell="A2" sqref="A2"/>
    </sheetView>
  </sheetViews>
  <sheetFormatPr defaultRowHeight="12.75"/>
  <cols>
    <col min="1" max="1" width="18" style="3" customWidth="1"/>
    <col min="2" max="2" width="13.140625" style="3" customWidth="1"/>
    <col min="3" max="3" width="11.140625" style="3" customWidth="1"/>
    <col min="4" max="4" width="10" style="92" customWidth="1"/>
    <col min="5" max="5" width="12.85546875" style="3" customWidth="1"/>
    <col min="6" max="6" width="14" style="3" customWidth="1"/>
    <col min="7" max="7" width="12.85546875" style="92" customWidth="1"/>
    <col min="8" max="8" width="15.140625" style="3" customWidth="1"/>
    <col min="9" max="16384" width="9.140625" style="3"/>
  </cols>
  <sheetData>
    <row r="1" spans="1:8" ht="13.5" customHeight="1">
      <c r="A1" s="193" t="s">
        <v>465</v>
      </c>
      <c r="B1" s="193"/>
      <c r="C1" s="4"/>
      <c r="D1" s="100"/>
      <c r="E1" s="4"/>
      <c r="H1" s="85" t="s">
        <v>801</v>
      </c>
    </row>
    <row r="2" spans="1:8" ht="12.95" customHeight="1">
      <c r="A2" s="5"/>
      <c r="B2" s="4"/>
      <c r="C2" s="4"/>
      <c r="D2" s="100"/>
      <c r="E2" s="4"/>
      <c r="H2" s="85" t="s">
        <v>802</v>
      </c>
    </row>
    <row r="3" spans="1:8" ht="12.95" customHeight="1">
      <c r="A3" s="5"/>
      <c r="B3" s="4"/>
      <c r="C3" s="4"/>
      <c r="D3" s="100"/>
      <c r="E3" s="4"/>
      <c r="F3" s="4"/>
      <c r="G3" s="100"/>
      <c r="H3" s="4"/>
    </row>
    <row r="4" spans="1:8" ht="30" customHeight="1">
      <c r="A4" s="194" t="s">
        <v>823</v>
      </c>
      <c r="B4" s="194"/>
      <c r="C4" s="194"/>
      <c r="D4" s="194"/>
      <c r="E4" s="194"/>
      <c r="F4" s="194"/>
      <c r="G4" s="194"/>
      <c r="H4" s="194"/>
    </row>
    <row r="5" spans="1:8" ht="32.25" customHeight="1" thickBot="1">
      <c r="A5" s="195" t="s">
        <v>826</v>
      </c>
      <c r="B5" s="196"/>
      <c r="C5" s="196"/>
      <c r="D5" s="196"/>
      <c r="E5" s="196"/>
      <c r="F5" s="196"/>
      <c r="G5" s="196"/>
      <c r="H5" s="196"/>
    </row>
    <row r="6" spans="1:8" ht="15" customHeight="1" thickTop="1"/>
    <row r="7" spans="1:8" ht="16.5" customHeight="1">
      <c r="A7" s="197" t="s">
        <v>785</v>
      </c>
      <c r="B7" s="202" t="s">
        <v>478</v>
      </c>
      <c r="C7" s="203"/>
      <c r="D7" s="204"/>
      <c r="E7" s="203" t="s">
        <v>476</v>
      </c>
      <c r="F7" s="203"/>
      <c r="G7" s="203"/>
      <c r="H7" s="200" t="s">
        <v>720</v>
      </c>
    </row>
    <row r="8" spans="1:8" ht="16.5" customHeight="1">
      <c r="A8" s="198"/>
      <c r="B8" s="205" t="s">
        <v>479</v>
      </c>
      <c r="C8" s="206"/>
      <c r="D8" s="207"/>
      <c r="E8" s="208" t="s">
        <v>477</v>
      </c>
      <c r="F8" s="206"/>
      <c r="G8" s="206"/>
      <c r="H8" s="201"/>
    </row>
    <row r="9" spans="1:8" ht="30" customHeight="1">
      <c r="A9" s="198"/>
      <c r="B9" s="133" t="s">
        <v>716</v>
      </c>
      <c r="C9" s="134" t="s">
        <v>448</v>
      </c>
      <c r="D9" s="135" t="s">
        <v>449</v>
      </c>
      <c r="E9" s="12" t="s">
        <v>716</v>
      </c>
      <c r="F9" s="12" t="s">
        <v>448</v>
      </c>
      <c r="G9" s="12" t="s">
        <v>449</v>
      </c>
      <c r="H9" s="201"/>
    </row>
    <row r="10" spans="1:8" ht="30" customHeight="1">
      <c r="A10" s="198"/>
      <c r="B10" s="93" t="s">
        <v>718</v>
      </c>
      <c r="C10" s="12" t="s">
        <v>450</v>
      </c>
      <c r="D10" s="20" t="s">
        <v>451</v>
      </c>
      <c r="E10" s="139" t="s">
        <v>718</v>
      </c>
      <c r="F10" s="12" t="s">
        <v>450</v>
      </c>
      <c r="G10" s="12" t="s">
        <v>451</v>
      </c>
      <c r="H10" s="201"/>
    </row>
    <row r="11" spans="1:8" s="102" customFormat="1" ht="15" customHeight="1">
      <c r="A11" s="199"/>
      <c r="B11" s="107"/>
      <c r="C11" s="103"/>
      <c r="D11" s="108"/>
      <c r="E11" s="103" t="s">
        <v>447</v>
      </c>
      <c r="F11" s="103" t="s">
        <v>0</v>
      </c>
      <c r="G11" s="103" t="s">
        <v>0</v>
      </c>
      <c r="H11" s="140" t="s">
        <v>0</v>
      </c>
    </row>
    <row r="12" spans="1:8" ht="19.5" customHeight="1">
      <c r="A12" s="94" t="s">
        <v>3</v>
      </c>
      <c r="B12" s="98">
        <f t="shared" ref="B12:H12" si="0">B13+B19+B22+B29</f>
        <v>3066</v>
      </c>
      <c r="C12" s="90">
        <f t="shared" si="0"/>
        <v>19788</v>
      </c>
      <c r="D12" s="104">
        <f t="shared" si="0"/>
        <v>22854</v>
      </c>
      <c r="E12" s="88">
        <f t="shared" si="0"/>
        <v>30526</v>
      </c>
      <c r="F12" s="106">
        <f t="shared" si="0"/>
        <v>574448</v>
      </c>
      <c r="G12" s="91">
        <f t="shared" si="0"/>
        <v>604974</v>
      </c>
      <c r="H12" s="115">
        <f t="shared" si="0"/>
        <v>101034</v>
      </c>
    </row>
    <row r="13" spans="1:8" ht="19.5" customHeight="1">
      <c r="A13" s="156" t="s">
        <v>46</v>
      </c>
      <c r="B13" s="157">
        <f t="shared" ref="B13:H13" si="1">SUM(B14:B18)</f>
        <v>1236</v>
      </c>
      <c r="C13" s="161">
        <f t="shared" si="1"/>
        <v>5082</v>
      </c>
      <c r="D13" s="159">
        <f t="shared" si="1"/>
        <v>6318</v>
      </c>
      <c r="E13" s="158">
        <f t="shared" si="1"/>
        <v>16380</v>
      </c>
      <c r="F13" s="160">
        <f t="shared" si="1"/>
        <v>100166</v>
      </c>
      <c r="G13" s="161">
        <f t="shared" si="1"/>
        <v>116546</v>
      </c>
      <c r="H13" s="168">
        <f t="shared" si="1"/>
        <v>19020</v>
      </c>
    </row>
    <row r="14" spans="1:8" ht="19.5" customHeight="1">
      <c r="A14" s="95" t="s">
        <v>47</v>
      </c>
      <c r="B14" s="174">
        <v>3</v>
      </c>
      <c r="C14" s="10">
        <v>1302</v>
      </c>
      <c r="D14" s="162">
        <f>B14+C14</f>
        <v>1305</v>
      </c>
      <c r="E14" s="8">
        <v>33</v>
      </c>
      <c r="F14" s="175">
        <v>41287</v>
      </c>
      <c r="G14" s="10">
        <f>E14+F14</f>
        <v>41320</v>
      </c>
      <c r="H14" s="116">
        <v>6448</v>
      </c>
    </row>
    <row r="15" spans="1:8" ht="19.5" customHeight="1">
      <c r="A15" s="95" t="s">
        <v>48</v>
      </c>
      <c r="B15" s="174">
        <v>820</v>
      </c>
      <c r="C15" s="10">
        <v>897</v>
      </c>
      <c r="D15" s="162">
        <f>B15+C15</f>
        <v>1717</v>
      </c>
      <c r="E15" s="8">
        <v>9343</v>
      </c>
      <c r="F15" s="175">
        <v>8696</v>
      </c>
      <c r="G15" s="10">
        <f>E15+F15</f>
        <v>18039</v>
      </c>
      <c r="H15" s="116">
        <v>3295</v>
      </c>
    </row>
    <row r="16" spans="1:8" ht="19.5" customHeight="1">
      <c r="A16" s="95" t="s">
        <v>49</v>
      </c>
      <c r="B16" s="174">
        <v>63</v>
      </c>
      <c r="C16" s="10">
        <v>860</v>
      </c>
      <c r="D16" s="162">
        <f>B16+C16</f>
        <v>923</v>
      </c>
      <c r="E16" s="8">
        <v>1162</v>
      </c>
      <c r="F16" s="175">
        <v>12015</v>
      </c>
      <c r="G16" s="10">
        <f>E16+F16</f>
        <v>13177</v>
      </c>
      <c r="H16" s="116">
        <v>2105</v>
      </c>
    </row>
    <row r="17" spans="1:8" ht="19.5" customHeight="1">
      <c r="A17" s="95" t="s">
        <v>50</v>
      </c>
      <c r="B17" s="174">
        <v>350</v>
      </c>
      <c r="C17" s="10">
        <v>1959</v>
      </c>
      <c r="D17" s="162">
        <f>B17+C17</f>
        <v>2309</v>
      </c>
      <c r="E17" s="8">
        <v>5842</v>
      </c>
      <c r="F17" s="175">
        <v>36914</v>
      </c>
      <c r="G17" s="10">
        <f>E17+F17</f>
        <v>42756</v>
      </c>
      <c r="H17" s="116">
        <v>6977</v>
      </c>
    </row>
    <row r="18" spans="1:8" ht="19.5" customHeight="1">
      <c r="A18" s="95" t="s">
        <v>51</v>
      </c>
      <c r="B18" s="174">
        <v>0</v>
      </c>
      <c r="C18" s="10">
        <v>64</v>
      </c>
      <c r="D18" s="162">
        <f>B18+C18</f>
        <v>64</v>
      </c>
      <c r="E18" s="8">
        <v>0</v>
      </c>
      <c r="F18" s="175">
        <v>1254</v>
      </c>
      <c r="G18" s="10">
        <f>E18+F18</f>
        <v>1254</v>
      </c>
      <c r="H18" s="116">
        <v>195</v>
      </c>
    </row>
    <row r="19" spans="1:8" ht="19.5" customHeight="1">
      <c r="A19" s="156" t="s">
        <v>797</v>
      </c>
      <c r="B19" s="157">
        <f t="shared" ref="B19:H19" si="2">SUM(B20:B21)</f>
        <v>10</v>
      </c>
      <c r="C19" s="161">
        <f t="shared" si="2"/>
        <v>717</v>
      </c>
      <c r="D19" s="159">
        <f t="shared" si="2"/>
        <v>727</v>
      </c>
      <c r="E19" s="158">
        <f t="shared" si="2"/>
        <v>135</v>
      </c>
      <c r="F19" s="160">
        <f t="shared" si="2"/>
        <v>19833</v>
      </c>
      <c r="G19" s="161">
        <f t="shared" si="2"/>
        <v>19968</v>
      </c>
      <c r="H19" s="168">
        <f t="shared" si="2"/>
        <v>3164</v>
      </c>
    </row>
    <row r="20" spans="1:8" ht="19.5" customHeight="1">
      <c r="A20" s="95" t="s">
        <v>798</v>
      </c>
      <c r="B20" s="174">
        <v>10</v>
      </c>
      <c r="C20" s="10">
        <v>623</v>
      </c>
      <c r="D20" s="162">
        <f>B20+C20</f>
        <v>633</v>
      </c>
      <c r="E20" s="8">
        <v>135</v>
      </c>
      <c r="F20" s="175">
        <v>16439</v>
      </c>
      <c r="G20" s="10">
        <f>E20+F20</f>
        <v>16574</v>
      </c>
      <c r="H20" s="116">
        <v>2641</v>
      </c>
    </row>
    <row r="21" spans="1:8" ht="19.5" customHeight="1">
      <c r="A21" s="95" t="s">
        <v>54</v>
      </c>
      <c r="B21" s="174">
        <v>0</v>
      </c>
      <c r="C21" s="10">
        <v>94</v>
      </c>
      <c r="D21" s="162">
        <f>B21+C21</f>
        <v>94</v>
      </c>
      <c r="E21" s="8">
        <v>0</v>
      </c>
      <c r="F21" s="175">
        <v>3394</v>
      </c>
      <c r="G21" s="10">
        <f>E21+F21</f>
        <v>3394</v>
      </c>
      <c r="H21" s="116">
        <v>523</v>
      </c>
    </row>
    <row r="22" spans="1:8" ht="19.5" customHeight="1">
      <c r="A22" s="156" t="s">
        <v>57</v>
      </c>
      <c r="B22" s="157">
        <f t="shared" ref="B22:H22" si="3">SUM(B23:B28)</f>
        <v>110</v>
      </c>
      <c r="C22" s="161">
        <f t="shared" si="3"/>
        <v>10975</v>
      </c>
      <c r="D22" s="159">
        <f t="shared" si="3"/>
        <v>11085</v>
      </c>
      <c r="E22" s="158">
        <f t="shared" si="3"/>
        <v>2170</v>
      </c>
      <c r="F22" s="160">
        <f t="shared" si="3"/>
        <v>401562</v>
      </c>
      <c r="G22" s="161">
        <f t="shared" si="3"/>
        <v>403732</v>
      </c>
      <c r="H22" s="168">
        <f t="shared" si="3"/>
        <v>67566</v>
      </c>
    </row>
    <row r="23" spans="1:8" ht="19.5" customHeight="1">
      <c r="A23" s="95" t="s">
        <v>58</v>
      </c>
      <c r="B23" s="174">
        <v>0</v>
      </c>
      <c r="C23" s="10">
        <v>390</v>
      </c>
      <c r="D23" s="162">
        <f t="shared" ref="D23:D28" si="4">B23+C23</f>
        <v>390</v>
      </c>
      <c r="E23" s="8">
        <v>0</v>
      </c>
      <c r="F23" s="175">
        <v>9350</v>
      </c>
      <c r="G23" s="10">
        <f t="shared" ref="G23:G28" si="5">E23+F23</f>
        <v>9350</v>
      </c>
      <c r="H23" s="116">
        <v>1453</v>
      </c>
    </row>
    <row r="24" spans="1:8" ht="19.5" customHeight="1">
      <c r="A24" s="95" t="s">
        <v>60</v>
      </c>
      <c r="B24" s="174">
        <v>45</v>
      </c>
      <c r="C24" s="10">
        <v>325</v>
      </c>
      <c r="D24" s="162">
        <f t="shared" si="4"/>
        <v>370</v>
      </c>
      <c r="E24" s="8">
        <v>703</v>
      </c>
      <c r="F24" s="175">
        <v>5452</v>
      </c>
      <c r="G24" s="10">
        <f t="shared" si="5"/>
        <v>6155</v>
      </c>
      <c r="H24" s="116">
        <v>984</v>
      </c>
    </row>
    <row r="25" spans="1:8" ht="19.5" customHeight="1">
      <c r="A25" s="95" t="s">
        <v>61</v>
      </c>
      <c r="B25" s="174">
        <v>0</v>
      </c>
      <c r="C25" s="10">
        <v>604</v>
      </c>
      <c r="D25" s="162">
        <f t="shared" si="4"/>
        <v>604</v>
      </c>
      <c r="E25" s="8">
        <v>0</v>
      </c>
      <c r="F25" s="175">
        <v>23958</v>
      </c>
      <c r="G25" s="10">
        <f t="shared" si="5"/>
        <v>23958</v>
      </c>
      <c r="H25" s="116">
        <v>4576</v>
      </c>
    </row>
    <row r="26" spans="1:8" ht="19.5" customHeight="1">
      <c r="A26" s="95" t="s">
        <v>62</v>
      </c>
      <c r="B26" s="174">
        <v>0</v>
      </c>
      <c r="C26" s="10">
        <v>2045</v>
      </c>
      <c r="D26" s="162">
        <f t="shared" si="4"/>
        <v>2045</v>
      </c>
      <c r="E26" s="8">
        <v>0</v>
      </c>
      <c r="F26" s="175">
        <v>69505</v>
      </c>
      <c r="G26" s="10">
        <f t="shared" si="5"/>
        <v>69505</v>
      </c>
      <c r="H26" s="116">
        <v>11038</v>
      </c>
    </row>
    <row r="27" spans="1:8" ht="19.5" customHeight="1">
      <c r="A27" s="95" t="s">
        <v>63</v>
      </c>
      <c r="B27" s="174">
        <v>44</v>
      </c>
      <c r="C27" s="10">
        <v>510</v>
      </c>
      <c r="D27" s="162">
        <f t="shared" si="4"/>
        <v>554</v>
      </c>
      <c r="E27" s="8">
        <v>928</v>
      </c>
      <c r="F27" s="175">
        <v>14550</v>
      </c>
      <c r="G27" s="10">
        <f t="shared" si="5"/>
        <v>15478</v>
      </c>
      <c r="H27" s="116">
        <v>2458</v>
      </c>
    </row>
    <row r="28" spans="1:8" ht="19.5" customHeight="1">
      <c r="A28" s="95" t="s">
        <v>64</v>
      </c>
      <c r="B28" s="174">
        <v>21</v>
      </c>
      <c r="C28" s="10">
        <v>7101</v>
      </c>
      <c r="D28" s="162">
        <f t="shared" si="4"/>
        <v>7122</v>
      </c>
      <c r="E28" s="8">
        <v>539</v>
      </c>
      <c r="F28" s="175">
        <v>278747</v>
      </c>
      <c r="G28" s="10">
        <f t="shared" si="5"/>
        <v>279286</v>
      </c>
      <c r="H28" s="116">
        <v>47057</v>
      </c>
    </row>
    <row r="29" spans="1:8" ht="19.5" customHeight="1">
      <c r="A29" s="156" t="s">
        <v>65</v>
      </c>
      <c r="B29" s="157">
        <f t="shared" ref="B29:H29" si="6">SUM(B30:B31)</f>
        <v>1710</v>
      </c>
      <c r="C29" s="161">
        <f t="shared" si="6"/>
        <v>3014</v>
      </c>
      <c r="D29" s="159">
        <f t="shared" si="6"/>
        <v>4724</v>
      </c>
      <c r="E29" s="158">
        <f t="shared" si="6"/>
        <v>11841</v>
      </c>
      <c r="F29" s="160">
        <f t="shared" si="6"/>
        <v>52887</v>
      </c>
      <c r="G29" s="161">
        <f t="shared" si="6"/>
        <v>64728</v>
      </c>
      <c r="H29" s="168">
        <f t="shared" si="6"/>
        <v>11284</v>
      </c>
    </row>
    <row r="30" spans="1:8" ht="19.5" customHeight="1">
      <c r="A30" s="95" t="s">
        <v>66</v>
      </c>
      <c r="B30" s="174">
        <v>0</v>
      </c>
      <c r="C30" s="10">
        <v>579</v>
      </c>
      <c r="D30" s="162">
        <f>B30+C30</f>
        <v>579</v>
      </c>
      <c r="E30" s="8">
        <v>0</v>
      </c>
      <c r="F30" s="175">
        <v>16357</v>
      </c>
      <c r="G30" s="10">
        <f>E30+F30</f>
        <v>16357</v>
      </c>
      <c r="H30" s="116">
        <v>3196</v>
      </c>
    </row>
    <row r="31" spans="1:8" ht="19.5" customHeight="1">
      <c r="A31" s="95" t="s">
        <v>67</v>
      </c>
      <c r="B31" s="174">
        <v>1710</v>
      </c>
      <c r="C31" s="10">
        <v>2435</v>
      </c>
      <c r="D31" s="162">
        <f>B31+C31</f>
        <v>4145</v>
      </c>
      <c r="E31" s="8">
        <v>11841</v>
      </c>
      <c r="F31" s="175">
        <v>36530</v>
      </c>
      <c r="G31" s="10">
        <f>E31+F31</f>
        <v>48371</v>
      </c>
      <c r="H31" s="116">
        <v>8088</v>
      </c>
    </row>
    <row r="32" spans="1:8" ht="19.5" customHeight="1">
      <c r="A32" s="96" t="s">
        <v>245</v>
      </c>
      <c r="B32" s="99">
        <f t="shared" ref="B32:H32" si="7">B33+B37</f>
        <v>1892</v>
      </c>
      <c r="C32" s="91">
        <f t="shared" si="7"/>
        <v>55657</v>
      </c>
      <c r="D32" s="105">
        <f t="shared" si="7"/>
        <v>57549</v>
      </c>
      <c r="E32" s="88">
        <f t="shared" si="7"/>
        <v>21226</v>
      </c>
      <c r="F32" s="106">
        <f t="shared" si="7"/>
        <v>944420</v>
      </c>
      <c r="G32" s="91">
        <f t="shared" si="7"/>
        <v>965646</v>
      </c>
      <c r="H32" s="115">
        <f t="shared" si="7"/>
        <v>154710</v>
      </c>
    </row>
    <row r="33" spans="1:8" ht="19.5" customHeight="1">
      <c r="A33" s="156" t="s">
        <v>246</v>
      </c>
      <c r="B33" s="157">
        <f t="shared" ref="B33:H33" si="8">SUM(B34:B36)</f>
        <v>64</v>
      </c>
      <c r="C33" s="161">
        <f t="shared" si="8"/>
        <v>25669</v>
      </c>
      <c r="D33" s="159">
        <f t="shared" si="8"/>
        <v>25733</v>
      </c>
      <c r="E33" s="158">
        <f t="shared" si="8"/>
        <v>1200</v>
      </c>
      <c r="F33" s="160">
        <f t="shared" si="8"/>
        <v>511988</v>
      </c>
      <c r="G33" s="161">
        <f t="shared" si="8"/>
        <v>513188</v>
      </c>
      <c r="H33" s="168">
        <f t="shared" si="8"/>
        <v>82270</v>
      </c>
    </row>
    <row r="34" spans="1:8" ht="19.5" customHeight="1">
      <c r="A34" s="95" t="s">
        <v>248</v>
      </c>
      <c r="B34" s="174">
        <v>0</v>
      </c>
      <c r="C34" s="10">
        <v>24502</v>
      </c>
      <c r="D34" s="162">
        <f>B34+C34</f>
        <v>24502</v>
      </c>
      <c r="E34" s="8">
        <v>0</v>
      </c>
      <c r="F34" s="175">
        <v>494414</v>
      </c>
      <c r="G34" s="10">
        <f>E34+F34</f>
        <v>494414</v>
      </c>
      <c r="H34" s="116">
        <v>79280</v>
      </c>
    </row>
    <row r="35" spans="1:8" ht="19.5" customHeight="1">
      <c r="A35" s="95" t="s">
        <v>249</v>
      </c>
      <c r="B35" s="174">
        <v>64</v>
      </c>
      <c r="C35" s="10">
        <v>1089</v>
      </c>
      <c r="D35" s="162">
        <f>B35+C35</f>
        <v>1153</v>
      </c>
      <c r="E35" s="8">
        <v>1200</v>
      </c>
      <c r="F35" s="175">
        <v>16243</v>
      </c>
      <c r="G35" s="10">
        <f>E35+F35</f>
        <v>17443</v>
      </c>
      <c r="H35" s="116">
        <v>2778</v>
      </c>
    </row>
    <row r="36" spans="1:8" ht="19.5" customHeight="1">
      <c r="A36" s="95" t="s">
        <v>787</v>
      </c>
      <c r="B36" s="174">
        <v>0</v>
      </c>
      <c r="C36" s="10">
        <v>78</v>
      </c>
      <c r="D36" s="162">
        <f>B36+C36</f>
        <v>78</v>
      </c>
      <c r="E36" s="8">
        <v>0</v>
      </c>
      <c r="F36" s="175">
        <v>1331</v>
      </c>
      <c r="G36" s="10">
        <f>E36+F36</f>
        <v>1331</v>
      </c>
      <c r="H36" s="116">
        <v>212</v>
      </c>
    </row>
    <row r="37" spans="1:8" ht="19.5" customHeight="1">
      <c r="A37" s="156" t="s">
        <v>252</v>
      </c>
      <c r="B37" s="157">
        <f t="shared" ref="B37:H37" si="9">SUM(B38:B41)</f>
        <v>1828</v>
      </c>
      <c r="C37" s="161">
        <f t="shared" si="9"/>
        <v>29988</v>
      </c>
      <c r="D37" s="159">
        <f t="shared" si="9"/>
        <v>31816</v>
      </c>
      <c r="E37" s="158">
        <f t="shared" si="9"/>
        <v>20026</v>
      </c>
      <c r="F37" s="160">
        <f t="shared" si="9"/>
        <v>432432</v>
      </c>
      <c r="G37" s="161">
        <f t="shared" si="9"/>
        <v>452458</v>
      </c>
      <c r="H37" s="168">
        <f t="shared" si="9"/>
        <v>72440</v>
      </c>
    </row>
    <row r="38" spans="1:8" ht="19.5" customHeight="1">
      <c r="A38" s="95" t="s">
        <v>253</v>
      </c>
      <c r="B38" s="174">
        <v>841</v>
      </c>
      <c r="C38" s="10">
        <v>21247</v>
      </c>
      <c r="D38" s="162">
        <f>B38+C38</f>
        <v>22088</v>
      </c>
      <c r="E38" s="8">
        <v>10205</v>
      </c>
      <c r="F38" s="175">
        <v>310944</v>
      </c>
      <c r="G38" s="10">
        <f>E38+F38</f>
        <v>321149</v>
      </c>
      <c r="H38" s="116">
        <v>51353</v>
      </c>
    </row>
    <row r="39" spans="1:8" ht="19.5" customHeight="1">
      <c r="A39" s="95" t="s">
        <v>254</v>
      </c>
      <c r="B39" s="174">
        <v>4</v>
      </c>
      <c r="C39" s="10">
        <v>364</v>
      </c>
      <c r="D39" s="162">
        <f>B39+C39</f>
        <v>368</v>
      </c>
      <c r="E39" s="8">
        <v>74</v>
      </c>
      <c r="F39" s="175">
        <v>3782</v>
      </c>
      <c r="G39" s="10">
        <f>E39+F39</f>
        <v>3856</v>
      </c>
      <c r="H39" s="116">
        <v>601</v>
      </c>
    </row>
    <row r="40" spans="1:8" ht="19.5" customHeight="1">
      <c r="A40" s="95" t="s">
        <v>255</v>
      </c>
      <c r="B40" s="174">
        <v>418</v>
      </c>
      <c r="C40" s="10">
        <v>719</v>
      </c>
      <c r="D40" s="162">
        <f>B40+C40</f>
        <v>1137</v>
      </c>
      <c r="E40" s="8">
        <v>3349</v>
      </c>
      <c r="F40" s="175">
        <v>11625</v>
      </c>
      <c r="G40" s="10">
        <f>E40+F40</f>
        <v>14974</v>
      </c>
      <c r="H40" s="116">
        <v>2551</v>
      </c>
    </row>
    <row r="41" spans="1:8" ht="19.5" customHeight="1">
      <c r="A41" s="95" t="s">
        <v>256</v>
      </c>
      <c r="B41" s="174">
        <v>565</v>
      </c>
      <c r="C41" s="10">
        <v>7658</v>
      </c>
      <c r="D41" s="162">
        <f>B41+C41</f>
        <v>8223</v>
      </c>
      <c r="E41" s="8">
        <v>6398</v>
      </c>
      <c r="F41" s="175">
        <v>106081</v>
      </c>
      <c r="G41" s="10">
        <f>E41+F41</f>
        <v>112479</v>
      </c>
      <c r="H41" s="116">
        <v>17935</v>
      </c>
    </row>
    <row r="42" spans="1:8" ht="19.5" customHeight="1">
      <c r="A42" s="96" t="s">
        <v>4</v>
      </c>
      <c r="B42" s="99">
        <f>B43+B51+B57+B60+B65+B70</f>
        <v>344</v>
      </c>
      <c r="C42" s="91">
        <f t="shared" ref="C42:H42" si="10">C43+C51+C57+C60+C65+C70</f>
        <v>28096</v>
      </c>
      <c r="D42" s="105">
        <f t="shared" si="10"/>
        <v>28440</v>
      </c>
      <c r="E42" s="88">
        <f t="shared" si="10"/>
        <v>2877</v>
      </c>
      <c r="F42" s="106">
        <f t="shared" si="10"/>
        <v>1268225</v>
      </c>
      <c r="G42" s="91">
        <f t="shared" si="10"/>
        <v>1271102</v>
      </c>
      <c r="H42" s="115">
        <f t="shared" si="10"/>
        <v>206392</v>
      </c>
    </row>
    <row r="43" spans="1:8" ht="19.5" customHeight="1">
      <c r="A43" s="156" t="s">
        <v>68</v>
      </c>
      <c r="B43" s="157">
        <f t="shared" ref="B43:H43" si="11">SUM(B44:B50)</f>
        <v>19</v>
      </c>
      <c r="C43" s="161">
        <f t="shared" si="11"/>
        <v>4143</v>
      </c>
      <c r="D43" s="159">
        <f t="shared" si="11"/>
        <v>4162</v>
      </c>
      <c r="E43" s="158">
        <f t="shared" si="11"/>
        <v>183</v>
      </c>
      <c r="F43" s="160">
        <f t="shared" si="11"/>
        <v>279345</v>
      </c>
      <c r="G43" s="161">
        <f t="shared" si="11"/>
        <v>279528</v>
      </c>
      <c r="H43" s="168">
        <f t="shared" si="11"/>
        <v>43725</v>
      </c>
    </row>
    <row r="44" spans="1:8" ht="19.5" customHeight="1">
      <c r="A44" s="95" t="s">
        <v>69</v>
      </c>
      <c r="B44" s="174">
        <v>8</v>
      </c>
      <c r="C44" s="10">
        <v>42</v>
      </c>
      <c r="D44" s="162">
        <f>B44+C44</f>
        <v>50</v>
      </c>
      <c r="E44" s="8">
        <v>50</v>
      </c>
      <c r="F44" s="175">
        <v>386</v>
      </c>
      <c r="G44" s="10">
        <f>E44+F44</f>
        <v>436</v>
      </c>
      <c r="H44" s="116">
        <v>68</v>
      </c>
    </row>
    <row r="45" spans="1:8" ht="19.5" customHeight="1">
      <c r="A45" s="95" t="s">
        <v>70</v>
      </c>
      <c r="B45" s="174">
        <v>0</v>
      </c>
      <c r="C45" s="10">
        <v>15</v>
      </c>
      <c r="D45" s="162">
        <f t="shared" ref="D45:D50" si="12">B45+C45</f>
        <v>15</v>
      </c>
      <c r="E45" s="8">
        <v>0</v>
      </c>
      <c r="F45" s="175">
        <v>170</v>
      </c>
      <c r="G45" s="10">
        <f t="shared" ref="G45:G50" si="13">E45+F45</f>
        <v>170</v>
      </c>
      <c r="H45" s="116">
        <v>26</v>
      </c>
    </row>
    <row r="46" spans="1:8" ht="19.5" customHeight="1">
      <c r="A46" s="95" t="s">
        <v>71</v>
      </c>
      <c r="B46" s="174">
        <v>0</v>
      </c>
      <c r="C46" s="10">
        <v>142</v>
      </c>
      <c r="D46" s="162">
        <f t="shared" si="12"/>
        <v>142</v>
      </c>
      <c r="E46" s="8">
        <v>0</v>
      </c>
      <c r="F46" s="175">
        <v>3390</v>
      </c>
      <c r="G46" s="10">
        <f t="shared" si="13"/>
        <v>3390</v>
      </c>
      <c r="H46" s="116">
        <v>522</v>
      </c>
    </row>
    <row r="47" spans="1:8" ht="19.5" customHeight="1">
      <c r="A47" s="95" t="s">
        <v>72</v>
      </c>
      <c r="B47" s="174">
        <v>0</v>
      </c>
      <c r="C47" s="10">
        <v>115</v>
      </c>
      <c r="D47" s="162">
        <f t="shared" si="12"/>
        <v>115</v>
      </c>
      <c r="E47" s="8">
        <v>0</v>
      </c>
      <c r="F47" s="175">
        <v>2272</v>
      </c>
      <c r="G47" s="10">
        <f t="shared" si="13"/>
        <v>2272</v>
      </c>
      <c r="H47" s="116">
        <v>364</v>
      </c>
    </row>
    <row r="48" spans="1:8" ht="19.5" customHeight="1">
      <c r="A48" s="95" t="s">
        <v>73</v>
      </c>
      <c r="B48" s="174">
        <v>11</v>
      </c>
      <c r="C48" s="10">
        <v>16</v>
      </c>
      <c r="D48" s="162">
        <f t="shared" si="12"/>
        <v>27</v>
      </c>
      <c r="E48" s="8">
        <v>133</v>
      </c>
      <c r="F48" s="175">
        <v>272</v>
      </c>
      <c r="G48" s="10">
        <f t="shared" si="13"/>
        <v>405</v>
      </c>
      <c r="H48" s="116">
        <v>70</v>
      </c>
    </row>
    <row r="49" spans="1:8" ht="19.5" customHeight="1">
      <c r="A49" s="95" t="s">
        <v>74</v>
      </c>
      <c r="B49" s="174">
        <v>0</v>
      </c>
      <c r="C49" s="10">
        <v>1776</v>
      </c>
      <c r="D49" s="162">
        <f t="shared" si="12"/>
        <v>1776</v>
      </c>
      <c r="E49" s="8">
        <v>0</v>
      </c>
      <c r="F49" s="175">
        <v>145185</v>
      </c>
      <c r="G49" s="10">
        <f t="shared" si="13"/>
        <v>145185</v>
      </c>
      <c r="H49" s="116">
        <v>22661</v>
      </c>
    </row>
    <row r="50" spans="1:8" ht="19.5" customHeight="1">
      <c r="A50" s="95" t="s">
        <v>75</v>
      </c>
      <c r="B50" s="174">
        <v>0</v>
      </c>
      <c r="C50" s="10">
        <v>2037</v>
      </c>
      <c r="D50" s="162">
        <f t="shared" si="12"/>
        <v>2037</v>
      </c>
      <c r="E50" s="8">
        <v>0</v>
      </c>
      <c r="F50" s="175">
        <v>127670</v>
      </c>
      <c r="G50" s="10">
        <f t="shared" si="13"/>
        <v>127670</v>
      </c>
      <c r="H50" s="116">
        <v>20014</v>
      </c>
    </row>
    <row r="51" spans="1:8" ht="19.5" customHeight="1">
      <c r="A51" s="156" t="s">
        <v>76</v>
      </c>
      <c r="B51" s="157">
        <f t="shared" ref="B51:H51" si="14">SUM(B52:B56)</f>
        <v>0</v>
      </c>
      <c r="C51" s="161">
        <f t="shared" si="14"/>
        <v>899</v>
      </c>
      <c r="D51" s="159">
        <f t="shared" si="14"/>
        <v>899</v>
      </c>
      <c r="E51" s="158">
        <f t="shared" si="14"/>
        <v>0</v>
      </c>
      <c r="F51" s="160">
        <f t="shared" si="14"/>
        <v>22750</v>
      </c>
      <c r="G51" s="161">
        <f t="shared" si="14"/>
        <v>22750</v>
      </c>
      <c r="H51" s="168">
        <f t="shared" si="14"/>
        <v>3672</v>
      </c>
    </row>
    <row r="52" spans="1:8" ht="19.5" customHeight="1">
      <c r="A52" s="95" t="s">
        <v>77</v>
      </c>
      <c r="B52" s="174">
        <v>0</v>
      </c>
      <c r="C52" s="10">
        <v>678</v>
      </c>
      <c r="D52" s="162">
        <f>B52+C52</f>
        <v>678</v>
      </c>
      <c r="E52" s="8">
        <v>0</v>
      </c>
      <c r="F52" s="175">
        <v>18498</v>
      </c>
      <c r="G52" s="10">
        <f>E52+F52</f>
        <v>18498</v>
      </c>
      <c r="H52" s="116">
        <v>3005</v>
      </c>
    </row>
    <row r="53" spans="1:8" ht="19.5" customHeight="1">
      <c r="A53" s="95" t="s">
        <v>78</v>
      </c>
      <c r="B53" s="174">
        <v>0</v>
      </c>
      <c r="C53" s="10">
        <v>41</v>
      </c>
      <c r="D53" s="162">
        <f>B53+C53</f>
        <v>41</v>
      </c>
      <c r="E53" s="8">
        <v>0</v>
      </c>
      <c r="F53" s="175">
        <v>580</v>
      </c>
      <c r="G53" s="10">
        <f>E53+F53</f>
        <v>580</v>
      </c>
      <c r="H53" s="116">
        <v>90</v>
      </c>
    </row>
    <row r="54" spans="1:8" ht="19.5" customHeight="1">
      <c r="A54" s="95" t="s">
        <v>79</v>
      </c>
      <c r="B54" s="174">
        <v>0</v>
      </c>
      <c r="C54" s="10">
        <v>36</v>
      </c>
      <c r="D54" s="162">
        <f>B54+C54</f>
        <v>36</v>
      </c>
      <c r="E54" s="8">
        <v>0</v>
      </c>
      <c r="F54" s="175">
        <v>1958</v>
      </c>
      <c r="G54" s="10">
        <f>E54+F54</f>
        <v>1958</v>
      </c>
      <c r="H54" s="116">
        <v>314</v>
      </c>
    </row>
    <row r="55" spans="1:8" ht="19.5" customHeight="1">
      <c r="A55" s="95" t="s">
        <v>80</v>
      </c>
      <c r="B55" s="174">
        <v>0</v>
      </c>
      <c r="C55" s="10">
        <v>98</v>
      </c>
      <c r="D55" s="162">
        <f>B55+C55</f>
        <v>98</v>
      </c>
      <c r="E55" s="8">
        <v>0</v>
      </c>
      <c r="F55" s="175">
        <v>1419</v>
      </c>
      <c r="G55" s="10">
        <f>E55+F55</f>
        <v>1419</v>
      </c>
      <c r="H55" s="116">
        <v>218</v>
      </c>
    </row>
    <row r="56" spans="1:8" ht="19.5" customHeight="1">
      <c r="A56" s="95" t="s">
        <v>81</v>
      </c>
      <c r="B56" s="174">
        <v>0</v>
      </c>
      <c r="C56" s="10">
        <v>46</v>
      </c>
      <c r="D56" s="162">
        <f>B56+C56</f>
        <v>46</v>
      </c>
      <c r="E56" s="8">
        <v>0</v>
      </c>
      <c r="F56" s="175">
        <v>295</v>
      </c>
      <c r="G56" s="10">
        <f>E56+F56</f>
        <v>295</v>
      </c>
      <c r="H56" s="116">
        <v>45</v>
      </c>
    </row>
    <row r="57" spans="1:8" ht="19.5" customHeight="1">
      <c r="A57" s="156" t="s">
        <v>82</v>
      </c>
      <c r="B57" s="157">
        <f t="shared" ref="B57:H57" si="15">SUM(B58:B59)</f>
        <v>0</v>
      </c>
      <c r="C57" s="161">
        <f t="shared" si="15"/>
        <v>767</v>
      </c>
      <c r="D57" s="159">
        <f t="shared" si="15"/>
        <v>767</v>
      </c>
      <c r="E57" s="158">
        <f t="shared" si="15"/>
        <v>0</v>
      </c>
      <c r="F57" s="160">
        <f t="shared" si="15"/>
        <v>19133</v>
      </c>
      <c r="G57" s="161">
        <f t="shared" si="15"/>
        <v>19133</v>
      </c>
      <c r="H57" s="168">
        <f t="shared" si="15"/>
        <v>2972</v>
      </c>
    </row>
    <row r="58" spans="1:8" ht="19.5" customHeight="1">
      <c r="A58" s="95" t="s">
        <v>83</v>
      </c>
      <c r="B58" s="174">
        <v>0</v>
      </c>
      <c r="C58" s="10">
        <v>206</v>
      </c>
      <c r="D58" s="162">
        <f>B58+C58</f>
        <v>206</v>
      </c>
      <c r="E58" s="8">
        <v>0</v>
      </c>
      <c r="F58" s="175">
        <v>3611</v>
      </c>
      <c r="G58" s="10">
        <f>E58+F58</f>
        <v>3611</v>
      </c>
      <c r="H58" s="116">
        <v>559</v>
      </c>
    </row>
    <row r="59" spans="1:8" ht="19.5" customHeight="1">
      <c r="A59" s="95" t="s">
        <v>84</v>
      </c>
      <c r="B59" s="174">
        <v>0</v>
      </c>
      <c r="C59" s="10">
        <v>561</v>
      </c>
      <c r="D59" s="162">
        <f>B59+C59</f>
        <v>561</v>
      </c>
      <c r="E59" s="8">
        <v>0</v>
      </c>
      <c r="F59" s="175">
        <v>15522</v>
      </c>
      <c r="G59" s="10">
        <f>E59+F59</f>
        <v>15522</v>
      </c>
      <c r="H59" s="116">
        <v>2413</v>
      </c>
    </row>
    <row r="60" spans="1:8" ht="19.5" customHeight="1">
      <c r="A60" s="156" t="s">
        <v>86</v>
      </c>
      <c r="B60" s="157">
        <f t="shared" ref="B60:H60" si="16">SUM(B61:B64)</f>
        <v>16</v>
      </c>
      <c r="C60" s="161">
        <f t="shared" si="16"/>
        <v>3915</v>
      </c>
      <c r="D60" s="159">
        <f t="shared" si="16"/>
        <v>3931</v>
      </c>
      <c r="E60" s="158">
        <f t="shared" si="16"/>
        <v>233</v>
      </c>
      <c r="F60" s="160">
        <f t="shared" si="16"/>
        <v>151510</v>
      </c>
      <c r="G60" s="161">
        <f t="shared" si="16"/>
        <v>151743</v>
      </c>
      <c r="H60" s="168">
        <f t="shared" si="16"/>
        <v>31522</v>
      </c>
    </row>
    <row r="61" spans="1:8" ht="19.5" customHeight="1">
      <c r="A61" s="95" t="s">
        <v>88</v>
      </c>
      <c r="B61" s="174">
        <v>0</v>
      </c>
      <c r="C61" s="10">
        <v>1906</v>
      </c>
      <c r="D61" s="162">
        <f>B61+C61</f>
        <v>1906</v>
      </c>
      <c r="E61" s="8">
        <v>0</v>
      </c>
      <c r="F61" s="175">
        <v>98393</v>
      </c>
      <c r="G61" s="10">
        <f>E61+F61</f>
        <v>98393</v>
      </c>
      <c r="H61" s="116">
        <v>22630</v>
      </c>
    </row>
    <row r="62" spans="1:8" ht="19.5" customHeight="1">
      <c r="A62" s="95" t="s">
        <v>89</v>
      </c>
      <c r="B62" s="174">
        <v>9</v>
      </c>
      <c r="C62" s="10">
        <v>346</v>
      </c>
      <c r="D62" s="162">
        <f>B62+C62</f>
        <v>355</v>
      </c>
      <c r="E62" s="8">
        <v>84</v>
      </c>
      <c r="F62" s="175">
        <v>4269</v>
      </c>
      <c r="G62" s="10">
        <f>E62+F62</f>
        <v>4353</v>
      </c>
      <c r="H62" s="116">
        <v>693</v>
      </c>
    </row>
    <row r="63" spans="1:8" ht="19.5" customHeight="1">
      <c r="A63" s="95" t="s">
        <v>91</v>
      </c>
      <c r="B63" s="174">
        <v>7</v>
      </c>
      <c r="C63" s="10">
        <v>213</v>
      </c>
      <c r="D63" s="162">
        <f>B63+C63</f>
        <v>220</v>
      </c>
      <c r="E63" s="8">
        <v>149</v>
      </c>
      <c r="F63" s="175">
        <v>10562</v>
      </c>
      <c r="G63" s="10">
        <f>E63+F63</f>
        <v>10711</v>
      </c>
      <c r="H63" s="116">
        <v>1671</v>
      </c>
    </row>
    <row r="64" spans="1:8" ht="19.5" customHeight="1">
      <c r="A64" s="95" t="s">
        <v>93</v>
      </c>
      <c r="B64" s="174">
        <v>0</v>
      </c>
      <c r="C64" s="10">
        <v>1450</v>
      </c>
      <c r="D64" s="162">
        <f>B64+C64</f>
        <v>1450</v>
      </c>
      <c r="E64" s="8">
        <v>0</v>
      </c>
      <c r="F64" s="175">
        <v>38286</v>
      </c>
      <c r="G64" s="10">
        <f>E64+F64</f>
        <v>38286</v>
      </c>
      <c r="H64" s="116">
        <v>6528</v>
      </c>
    </row>
    <row r="65" spans="1:8" ht="19.5" customHeight="1">
      <c r="A65" s="156" t="s">
        <v>94</v>
      </c>
      <c r="B65" s="157">
        <f t="shared" ref="B65:H65" si="17">SUM(B66:B69)</f>
        <v>306</v>
      </c>
      <c r="C65" s="161">
        <f t="shared" si="17"/>
        <v>17252</v>
      </c>
      <c r="D65" s="159">
        <f t="shared" si="17"/>
        <v>17558</v>
      </c>
      <c r="E65" s="158">
        <f t="shared" si="17"/>
        <v>2419</v>
      </c>
      <c r="F65" s="160">
        <f t="shared" si="17"/>
        <v>762344</v>
      </c>
      <c r="G65" s="161">
        <f t="shared" si="17"/>
        <v>764763</v>
      </c>
      <c r="H65" s="168">
        <f t="shared" si="17"/>
        <v>119319</v>
      </c>
    </row>
    <row r="66" spans="1:8" ht="19.5" customHeight="1">
      <c r="A66" s="95" t="s">
        <v>95</v>
      </c>
      <c r="B66" s="174">
        <v>306</v>
      </c>
      <c r="C66" s="10">
        <v>13143</v>
      </c>
      <c r="D66" s="162">
        <f>B66+C66</f>
        <v>13449</v>
      </c>
      <c r="E66" s="8">
        <v>2419</v>
      </c>
      <c r="F66" s="175">
        <v>632938</v>
      </c>
      <c r="G66" s="10">
        <f>E66+F66</f>
        <v>635357</v>
      </c>
      <c r="H66" s="116">
        <v>98659</v>
      </c>
    </row>
    <row r="67" spans="1:8" ht="19.5" customHeight="1">
      <c r="A67" s="95" t="s">
        <v>96</v>
      </c>
      <c r="B67" s="174">
        <v>0</v>
      </c>
      <c r="C67" s="10">
        <v>2618</v>
      </c>
      <c r="D67" s="162">
        <f>B67+C67</f>
        <v>2618</v>
      </c>
      <c r="E67" s="8">
        <v>0</v>
      </c>
      <c r="F67" s="175">
        <v>98164</v>
      </c>
      <c r="G67" s="10">
        <f>E67+F67</f>
        <v>98164</v>
      </c>
      <c r="H67" s="116">
        <v>15767</v>
      </c>
    </row>
    <row r="68" spans="1:8" ht="19.5" customHeight="1">
      <c r="A68" s="95" t="s">
        <v>97</v>
      </c>
      <c r="B68" s="174">
        <v>0</v>
      </c>
      <c r="C68" s="10">
        <v>402</v>
      </c>
      <c r="D68" s="162">
        <f>B68+C68</f>
        <v>402</v>
      </c>
      <c r="E68" s="8">
        <v>0</v>
      </c>
      <c r="F68" s="175">
        <v>5237</v>
      </c>
      <c r="G68" s="10">
        <f>E68+F68</f>
        <v>5237</v>
      </c>
      <c r="H68" s="116">
        <v>808</v>
      </c>
    </row>
    <row r="69" spans="1:8" ht="19.5" customHeight="1">
      <c r="A69" s="95" t="s">
        <v>98</v>
      </c>
      <c r="B69" s="174">
        <v>0</v>
      </c>
      <c r="C69" s="10">
        <v>1089</v>
      </c>
      <c r="D69" s="162">
        <f>B69+C69</f>
        <v>1089</v>
      </c>
      <c r="E69" s="8">
        <v>0</v>
      </c>
      <c r="F69" s="175">
        <v>26005</v>
      </c>
      <c r="G69" s="10">
        <f>E69+F69</f>
        <v>26005</v>
      </c>
      <c r="H69" s="116">
        <v>4085</v>
      </c>
    </row>
    <row r="70" spans="1:8" ht="19.5" customHeight="1">
      <c r="A70" s="156" t="s">
        <v>99</v>
      </c>
      <c r="B70" s="157">
        <f t="shared" ref="B70:H70" si="18">SUM(B71:B74)</f>
        <v>3</v>
      </c>
      <c r="C70" s="161">
        <f t="shared" si="18"/>
        <v>1120</v>
      </c>
      <c r="D70" s="159">
        <f t="shared" si="18"/>
        <v>1123</v>
      </c>
      <c r="E70" s="158">
        <f t="shared" si="18"/>
        <v>42</v>
      </c>
      <c r="F70" s="160">
        <f t="shared" si="18"/>
        <v>33143</v>
      </c>
      <c r="G70" s="161">
        <f t="shared" si="18"/>
        <v>33185</v>
      </c>
      <c r="H70" s="168">
        <f t="shared" si="18"/>
        <v>5182</v>
      </c>
    </row>
    <row r="71" spans="1:8" ht="19.5" customHeight="1">
      <c r="A71" s="95" t="s">
        <v>100</v>
      </c>
      <c r="B71" s="174">
        <v>0</v>
      </c>
      <c r="C71" s="10">
        <v>598</v>
      </c>
      <c r="D71" s="162">
        <f>B71+C71</f>
        <v>598</v>
      </c>
      <c r="E71" s="8">
        <v>0</v>
      </c>
      <c r="F71" s="175">
        <v>17130</v>
      </c>
      <c r="G71" s="10">
        <f>E71+F71</f>
        <v>17130</v>
      </c>
      <c r="H71" s="116">
        <v>2709</v>
      </c>
    </row>
    <row r="72" spans="1:8" ht="19.5" customHeight="1">
      <c r="A72" s="95" t="s">
        <v>101</v>
      </c>
      <c r="B72" s="174">
        <v>0</v>
      </c>
      <c r="C72" s="10">
        <v>426</v>
      </c>
      <c r="D72" s="162">
        <f>B72+C72</f>
        <v>426</v>
      </c>
      <c r="E72" s="8">
        <v>0</v>
      </c>
      <c r="F72" s="175">
        <v>11141</v>
      </c>
      <c r="G72" s="10">
        <f>E72+F72</f>
        <v>11141</v>
      </c>
      <c r="H72" s="116">
        <v>1713</v>
      </c>
    </row>
    <row r="73" spans="1:8" ht="19.5" customHeight="1">
      <c r="A73" s="95" t="s">
        <v>102</v>
      </c>
      <c r="B73" s="174">
        <v>0</v>
      </c>
      <c r="C73" s="10">
        <v>90</v>
      </c>
      <c r="D73" s="162">
        <f>B73+C73</f>
        <v>90</v>
      </c>
      <c r="E73" s="8">
        <v>0</v>
      </c>
      <c r="F73" s="175">
        <v>4741</v>
      </c>
      <c r="G73" s="10">
        <f>E73+F73</f>
        <v>4741</v>
      </c>
      <c r="H73" s="116">
        <v>731</v>
      </c>
    </row>
    <row r="74" spans="1:8" ht="19.5" customHeight="1">
      <c r="A74" s="95" t="s">
        <v>103</v>
      </c>
      <c r="B74" s="174">
        <v>3</v>
      </c>
      <c r="C74" s="10">
        <v>6</v>
      </c>
      <c r="D74" s="162">
        <f>B74+C74</f>
        <v>9</v>
      </c>
      <c r="E74" s="8">
        <v>42</v>
      </c>
      <c r="F74" s="175">
        <v>131</v>
      </c>
      <c r="G74" s="10">
        <f>E74+F74</f>
        <v>173</v>
      </c>
      <c r="H74" s="116">
        <v>29</v>
      </c>
    </row>
    <row r="75" spans="1:8" ht="19.5" customHeight="1">
      <c r="A75" s="96" t="s">
        <v>1</v>
      </c>
      <c r="B75" s="99">
        <f t="shared" ref="B75:H75" si="19">B76</f>
        <v>186</v>
      </c>
      <c r="C75" s="91">
        <f t="shared" si="19"/>
        <v>4463</v>
      </c>
      <c r="D75" s="105">
        <f t="shared" si="19"/>
        <v>4649</v>
      </c>
      <c r="E75" s="88">
        <f t="shared" si="19"/>
        <v>2012</v>
      </c>
      <c r="F75" s="106">
        <f t="shared" si="19"/>
        <v>80283</v>
      </c>
      <c r="G75" s="91">
        <f t="shared" si="19"/>
        <v>82295</v>
      </c>
      <c r="H75" s="115">
        <f t="shared" si="19"/>
        <v>12892</v>
      </c>
    </row>
    <row r="76" spans="1:8" ht="19.5" customHeight="1">
      <c r="A76" s="156" t="s">
        <v>104</v>
      </c>
      <c r="B76" s="157">
        <f t="shared" ref="B76:H76" si="20">SUM(B77:B80)</f>
        <v>186</v>
      </c>
      <c r="C76" s="161">
        <f t="shared" si="20"/>
        <v>4463</v>
      </c>
      <c r="D76" s="159">
        <f t="shared" si="20"/>
        <v>4649</v>
      </c>
      <c r="E76" s="158">
        <f t="shared" si="20"/>
        <v>2012</v>
      </c>
      <c r="F76" s="160">
        <f t="shared" si="20"/>
        <v>80283</v>
      </c>
      <c r="G76" s="161">
        <f t="shared" si="20"/>
        <v>82295</v>
      </c>
      <c r="H76" s="168">
        <f t="shared" si="20"/>
        <v>12892</v>
      </c>
    </row>
    <row r="77" spans="1:8" ht="19.5" customHeight="1">
      <c r="A77" s="95" t="s">
        <v>106</v>
      </c>
      <c r="B77" s="174">
        <v>13</v>
      </c>
      <c r="C77" s="10">
        <v>396</v>
      </c>
      <c r="D77" s="162">
        <f>B77+C77</f>
        <v>409</v>
      </c>
      <c r="E77" s="8">
        <v>169</v>
      </c>
      <c r="F77" s="175">
        <v>4550</v>
      </c>
      <c r="G77" s="10">
        <f>E77+F77</f>
        <v>4719</v>
      </c>
      <c r="H77" s="116">
        <v>764</v>
      </c>
    </row>
    <row r="78" spans="1:8" ht="19.5" customHeight="1">
      <c r="A78" s="95" t="s">
        <v>107</v>
      </c>
      <c r="B78" s="174">
        <v>53</v>
      </c>
      <c r="C78" s="10">
        <v>1149</v>
      </c>
      <c r="D78" s="162">
        <f>B78+C78</f>
        <v>1202</v>
      </c>
      <c r="E78" s="8">
        <v>795</v>
      </c>
      <c r="F78" s="175">
        <v>20496</v>
      </c>
      <c r="G78" s="10">
        <f>E78+F78</f>
        <v>21291</v>
      </c>
      <c r="H78" s="116">
        <v>3310</v>
      </c>
    </row>
    <row r="79" spans="1:8" ht="19.5" customHeight="1">
      <c r="A79" s="95" t="s">
        <v>108</v>
      </c>
      <c r="B79" s="174">
        <v>80</v>
      </c>
      <c r="C79" s="10">
        <v>1979</v>
      </c>
      <c r="D79" s="162">
        <f>B79+C79</f>
        <v>2059</v>
      </c>
      <c r="E79" s="8">
        <v>798</v>
      </c>
      <c r="F79" s="175">
        <v>37192</v>
      </c>
      <c r="G79" s="10">
        <f>E79+F79</f>
        <v>37990</v>
      </c>
      <c r="H79" s="116">
        <v>5949</v>
      </c>
    </row>
    <row r="80" spans="1:8" ht="19.5" customHeight="1">
      <c r="A80" s="95" t="s">
        <v>109</v>
      </c>
      <c r="B80" s="174">
        <v>40</v>
      </c>
      <c r="C80" s="10">
        <v>939</v>
      </c>
      <c r="D80" s="162">
        <f>B80+C80</f>
        <v>979</v>
      </c>
      <c r="E80" s="8">
        <v>250</v>
      </c>
      <c r="F80" s="175">
        <v>18045</v>
      </c>
      <c r="G80" s="10">
        <f>E80+F80</f>
        <v>18295</v>
      </c>
      <c r="H80" s="116">
        <v>2869</v>
      </c>
    </row>
    <row r="81" spans="1:8" ht="19.5" customHeight="1">
      <c r="A81" s="96" t="s">
        <v>5</v>
      </c>
      <c r="B81" s="99">
        <f t="shared" ref="B81:H81" si="21">B82+B85+B89+B93+B97+B102</f>
        <v>2730</v>
      </c>
      <c r="C81" s="91">
        <f t="shared" si="21"/>
        <v>40746</v>
      </c>
      <c r="D81" s="105">
        <f t="shared" si="21"/>
        <v>43476</v>
      </c>
      <c r="E81" s="88">
        <f t="shared" si="21"/>
        <v>38835</v>
      </c>
      <c r="F81" s="106">
        <f t="shared" si="21"/>
        <v>1172009</v>
      </c>
      <c r="G81" s="91">
        <f t="shared" si="21"/>
        <v>1210844</v>
      </c>
      <c r="H81" s="115">
        <f t="shared" si="21"/>
        <v>193462</v>
      </c>
    </row>
    <row r="82" spans="1:8" ht="19.5" customHeight="1">
      <c r="A82" s="156" t="s">
        <v>110</v>
      </c>
      <c r="B82" s="157">
        <f t="shared" ref="B82:H82" si="22">SUM(B83:B84)</f>
        <v>862</v>
      </c>
      <c r="C82" s="161">
        <f t="shared" si="22"/>
        <v>15418</v>
      </c>
      <c r="D82" s="159">
        <f t="shared" si="22"/>
        <v>16280</v>
      </c>
      <c r="E82" s="158">
        <f t="shared" si="22"/>
        <v>15456</v>
      </c>
      <c r="F82" s="160">
        <f t="shared" si="22"/>
        <v>462799</v>
      </c>
      <c r="G82" s="161">
        <f t="shared" si="22"/>
        <v>478255</v>
      </c>
      <c r="H82" s="168">
        <f t="shared" si="22"/>
        <v>76978</v>
      </c>
    </row>
    <row r="83" spans="1:8" ht="19.5" customHeight="1">
      <c r="A83" s="95" t="s">
        <v>111</v>
      </c>
      <c r="B83" s="174">
        <v>557</v>
      </c>
      <c r="C83" s="10">
        <v>5226</v>
      </c>
      <c r="D83" s="162">
        <f>B83+C83</f>
        <v>5783</v>
      </c>
      <c r="E83" s="8">
        <v>7840</v>
      </c>
      <c r="F83" s="175">
        <v>143494</v>
      </c>
      <c r="G83" s="10">
        <f>E83+F83</f>
        <v>151334</v>
      </c>
      <c r="H83" s="116">
        <v>24572</v>
      </c>
    </row>
    <row r="84" spans="1:8" ht="19.5" customHeight="1">
      <c r="A84" s="95" t="s">
        <v>112</v>
      </c>
      <c r="B84" s="174">
        <v>305</v>
      </c>
      <c r="C84" s="10">
        <v>10192</v>
      </c>
      <c r="D84" s="162">
        <f>B84+C84</f>
        <v>10497</v>
      </c>
      <c r="E84" s="8">
        <v>7616</v>
      </c>
      <c r="F84" s="175">
        <v>319305</v>
      </c>
      <c r="G84" s="10">
        <f>E84+F84</f>
        <v>326921</v>
      </c>
      <c r="H84" s="116">
        <v>52406</v>
      </c>
    </row>
    <row r="85" spans="1:8" ht="19.5" customHeight="1">
      <c r="A85" s="156" t="s">
        <v>113</v>
      </c>
      <c r="B85" s="157">
        <f t="shared" ref="B85:H85" si="23">SUM(B86:B88)</f>
        <v>382</v>
      </c>
      <c r="C85" s="161">
        <f t="shared" si="23"/>
        <v>13264</v>
      </c>
      <c r="D85" s="159">
        <f t="shared" si="23"/>
        <v>13646</v>
      </c>
      <c r="E85" s="158">
        <f t="shared" si="23"/>
        <v>7915</v>
      </c>
      <c r="F85" s="160">
        <f t="shared" si="23"/>
        <v>419855</v>
      </c>
      <c r="G85" s="161">
        <f t="shared" si="23"/>
        <v>427770</v>
      </c>
      <c r="H85" s="168">
        <f t="shared" si="23"/>
        <v>67618</v>
      </c>
    </row>
    <row r="86" spans="1:8" ht="19.5" customHeight="1">
      <c r="A86" s="95" t="s">
        <v>114</v>
      </c>
      <c r="B86" s="174">
        <v>0</v>
      </c>
      <c r="C86" s="10">
        <v>2977</v>
      </c>
      <c r="D86" s="162">
        <f>B86+C86</f>
        <v>2977</v>
      </c>
      <c r="E86" s="8">
        <v>0</v>
      </c>
      <c r="F86" s="175">
        <v>128085</v>
      </c>
      <c r="G86" s="10">
        <f>E86+F86</f>
        <v>128085</v>
      </c>
      <c r="H86" s="116">
        <v>20323</v>
      </c>
    </row>
    <row r="87" spans="1:8" ht="19.5" customHeight="1">
      <c r="A87" s="95" t="s">
        <v>115</v>
      </c>
      <c r="B87" s="174">
        <v>18</v>
      </c>
      <c r="C87" s="10">
        <v>150</v>
      </c>
      <c r="D87" s="162">
        <f>B87+C87</f>
        <v>168</v>
      </c>
      <c r="E87" s="8">
        <v>347</v>
      </c>
      <c r="F87" s="175">
        <v>3635</v>
      </c>
      <c r="G87" s="10">
        <f>E87+F87</f>
        <v>3982</v>
      </c>
      <c r="H87" s="116">
        <v>646</v>
      </c>
    </row>
    <row r="88" spans="1:8" ht="19.5" customHeight="1">
      <c r="A88" s="95" t="s">
        <v>116</v>
      </c>
      <c r="B88" s="174">
        <v>364</v>
      </c>
      <c r="C88" s="10">
        <v>10137</v>
      </c>
      <c r="D88" s="162">
        <f>B88+C88</f>
        <v>10501</v>
      </c>
      <c r="E88" s="8">
        <v>7568</v>
      </c>
      <c r="F88" s="175">
        <v>288135</v>
      </c>
      <c r="G88" s="10">
        <f>E88+F88</f>
        <v>295703</v>
      </c>
      <c r="H88" s="116">
        <v>46649</v>
      </c>
    </row>
    <row r="89" spans="1:8" ht="19.5" customHeight="1">
      <c r="A89" s="156" t="s">
        <v>117</v>
      </c>
      <c r="B89" s="157">
        <f t="shared" ref="B89:H89" si="24">SUM(B90:B92)</f>
        <v>664</v>
      </c>
      <c r="C89" s="161">
        <f t="shared" si="24"/>
        <v>4384</v>
      </c>
      <c r="D89" s="159">
        <f t="shared" si="24"/>
        <v>5048</v>
      </c>
      <c r="E89" s="158">
        <f t="shared" si="24"/>
        <v>8744</v>
      </c>
      <c r="F89" s="160">
        <f t="shared" si="24"/>
        <v>91715</v>
      </c>
      <c r="G89" s="161">
        <f t="shared" si="24"/>
        <v>100459</v>
      </c>
      <c r="H89" s="168">
        <f t="shared" si="24"/>
        <v>16304</v>
      </c>
    </row>
    <row r="90" spans="1:8" ht="19.5" customHeight="1">
      <c r="A90" s="95" t="s">
        <v>118</v>
      </c>
      <c r="B90" s="174">
        <v>390</v>
      </c>
      <c r="C90" s="10">
        <v>1415</v>
      </c>
      <c r="D90" s="162">
        <f>B90+C90</f>
        <v>1805</v>
      </c>
      <c r="E90" s="8">
        <v>5145</v>
      </c>
      <c r="F90" s="175">
        <v>29827</v>
      </c>
      <c r="G90" s="10">
        <f>E90+F90</f>
        <v>34972</v>
      </c>
      <c r="H90" s="116">
        <v>5851</v>
      </c>
    </row>
    <row r="91" spans="1:8" ht="19.5" customHeight="1">
      <c r="A91" s="95" t="s">
        <v>119</v>
      </c>
      <c r="B91" s="174">
        <v>274</v>
      </c>
      <c r="C91" s="10">
        <v>2215</v>
      </c>
      <c r="D91" s="162">
        <f>B91+C91</f>
        <v>2489</v>
      </c>
      <c r="E91" s="8">
        <v>3599</v>
      </c>
      <c r="F91" s="175">
        <v>45348</v>
      </c>
      <c r="G91" s="10">
        <f>E91+F91</f>
        <v>48947</v>
      </c>
      <c r="H91" s="116">
        <v>7895</v>
      </c>
    </row>
    <row r="92" spans="1:8" ht="19.5" customHeight="1">
      <c r="A92" s="95" t="s">
        <v>120</v>
      </c>
      <c r="B92" s="174">
        <v>0</v>
      </c>
      <c r="C92" s="10">
        <v>754</v>
      </c>
      <c r="D92" s="162">
        <f>B92+C92</f>
        <v>754</v>
      </c>
      <c r="E92" s="8">
        <v>0</v>
      </c>
      <c r="F92" s="175">
        <v>16540</v>
      </c>
      <c r="G92" s="10">
        <f>E92+F92</f>
        <v>16540</v>
      </c>
      <c r="H92" s="116">
        <v>2558</v>
      </c>
    </row>
    <row r="93" spans="1:8" ht="19.5" customHeight="1">
      <c r="A93" s="156" t="s">
        <v>121</v>
      </c>
      <c r="B93" s="157">
        <f t="shared" ref="B93:G93" si="25">SUM(B94:B96)</f>
        <v>48</v>
      </c>
      <c r="C93" s="161">
        <f t="shared" si="25"/>
        <v>4920</v>
      </c>
      <c r="D93" s="159">
        <f t="shared" si="25"/>
        <v>4968</v>
      </c>
      <c r="E93" s="158">
        <f t="shared" si="25"/>
        <v>335</v>
      </c>
      <c r="F93" s="160">
        <f t="shared" si="25"/>
        <v>144414</v>
      </c>
      <c r="G93" s="161">
        <f t="shared" si="25"/>
        <v>144749</v>
      </c>
      <c r="H93" s="168">
        <f>SUM(H94:H96)</f>
        <v>22936</v>
      </c>
    </row>
    <row r="94" spans="1:8" ht="19.5" customHeight="1">
      <c r="A94" s="95" t="s">
        <v>122</v>
      </c>
      <c r="B94" s="174">
        <v>48</v>
      </c>
      <c r="C94" s="10">
        <v>4398</v>
      </c>
      <c r="D94" s="162">
        <f>B94+C94</f>
        <v>4446</v>
      </c>
      <c r="E94" s="8">
        <v>335</v>
      </c>
      <c r="F94" s="175">
        <v>131530</v>
      </c>
      <c r="G94" s="10">
        <f>E94+F94</f>
        <v>131865</v>
      </c>
      <c r="H94" s="116">
        <v>20938</v>
      </c>
    </row>
    <row r="95" spans="1:8" ht="19.5" customHeight="1">
      <c r="A95" s="95" t="s">
        <v>123</v>
      </c>
      <c r="B95" s="174">
        <v>0</v>
      </c>
      <c r="C95" s="10">
        <v>41</v>
      </c>
      <c r="D95" s="162">
        <f>B95+C95</f>
        <v>41</v>
      </c>
      <c r="E95" s="8">
        <v>0</v>
      </c>
      <c r="F95" s="175">
        <v>500</v>
      </c>
      <c r="G95" s="10">
        <f>E95+F95</f>
        <v>500</v>
      </c>
      <c r="H95" s="116">
        <v>78</v>
      </c>
    </row>
    <row r="96" spans="1:8" ht="19.5" customHeight="1">
      <c r="A96" s="95" t="s">
        <v>124</v>
      </c>
      <c r="B96" s="174">
        <v>0</v>
      </c>
      <c r="C96" s="10">
        <v>481</v>
      </c>
      <c r="D96" s="162">
        <f>B96+C96</f>
        <v>481</v>
      </c>
      <c r="E96" s="8">
        <v>0</v>
      </c>
      <c r="F96" s="175">
        <v>12384</v>
      </c>
      <c r="G96" s="10">
        <f>E96+F96</f>
        <v>12384</v>
      </c>
      <c r="H96" s="116">
        <v>1920</v>
      </c>
    </row>
    <row r="97" spans="1:8" ht="19.5" customHeight="1">
      <c r="A97" s="156" t="s">
        <v>125</v>
      </c>
      <c r="B97" s="157">
        <f t="shared" ref="B97:H97" si="26">SUM(B98:B101)</f>
        <v>774</v>
      </c>
      <c r="C97" s="161">
        <f t="shared" si="26"/>
        <v>2136</v>
      </c>
      <c r="D97" s="159">
        <f t="shared" si="26"/>
        <v>2910</v>
      </c>
      <c r="E97" s="158">
        <f t="shared" si="26"/>
        <v>6385</v>
      </c>
      <c r="F97" s="160">
        <f t="shared" si="26"/>
        <v>44086</v>
      </c>
      <c r="G97" s="161">
        <f t="shared" si="26"/>
        <v>50471</v>
      </c>
      <c r="H97" s="168">
        <f t="shared" si="26"/>
        <v>8204</v>
      </c>
    </row>
    <row r="98" spans="1:8" ht="19.5" customHeight="1">
      <c r="A98" s="95" t="s">
        <v>126</v>
      </c>
      <c r="B98" s="174">
        <v>263</v>
      </c>
      <c r="C98" s="10">
        <v>547</v>
      </c>
      <c r="D98" s="162">
        <f>B98+C98</f>
        <v>810</v>
      </c>
      <c r="E98" s="8">
        <v>2339</v>
      </c>
      <c r="F98" s="175">
        <v>8720</v>
      </c>
      <c r="G98" s="10">
        <f>E98+F98</f>
        <v>11059</v>
      </c>
      <c r="H98" s="116">
        <v>1842</v>
      </c>
    </row>
    <row r="99" spans="1:8" ht="19.5" customHeight="1">
      <c r="A99" s="95" t="s">
        <v>127</v>
      </c>
      <c r="B99" s="174">
        <v>234</v>
      </c>
      <c r="C99" s="10">
        <v>383</v>
      </c>
      <c r="D99" s="162">
        <f>B99+C99</f>
        <v>617</v>
      </c>
      <c r="E99" s="8">
        <v>2096</v>
      </c>
      <c r="F99" s="175">
        <v>4255</v>
      </c>
      <c r="G99" s="10">
        <f>E99+F99</f>
        <v>6351</v>
      </c>
      <c r="H99" s="116">
        <v>1096</v>
      </c>
    </row>
    <row r="100" spans="1:8" ht="19.5" customHeight="1">
      <c r="A100" s="95" t="s">
        <v>128</v>
      </c>
      <c r="B100" s="174">
        <v>138</v>
      </c>
      <c r="C100" s="10">
        <v>201</v>
      </c>
      <c r="D100" s="162">
        <f>B100+C100</f>
        <v>339</v>
      </c>
      <c r="E100" s="8">
        <v>1050</v>
      </c>
      <c r="F100" s="175">
        <v>2742</v>
      </c>
      <c r="G100" s="10">
        <f>E100+F100</f>
        <v>3792</v>
      </c>
      <c r="H100" s="116">
        <v>634</v>
      </c>
    </row>
    <row r="101" spans="1:8" ht="19.5" customHeight="1">
      <c r="A101" s="95" t="s">
        <v>129</v>
      </c>
      <c r="B101" s="174">
        <v>139</v>
      </c>
      <c r="C101" s="10">
        <v>1005</v>
      </c>
      <c r="D101" s="162">
        <f>B101+C101</f>
        <v>1144</v>
      </c>
      <c r="E101" s="8">
        <v>900</v>
      </c>
      <c r="F101" s="175">
        <v>28369</v>
      </c>
      <c r="G101" s="10">
        <f>E101+F101</f>
        <v>29269</v>
      </c>
      <c r="H101" s="116">
        <v>4632</v>
      </c>
    </row>
    <row r="102" spans="1:8" ht="19.5" customHeight="1">
      <c r="A102" s="156" t="s">
        <v>130</v>
      </c>
      <c r="B102" s="157">
        <f t="shared" ref="B102:H102" si="27">B103</f>
        <v>0</v>
      </c>
      <c r="C102" s="161">
        <f t="shared" si="27"/>
        <v>624</v>
      </c>
      <c r="D102" s="159">
        <f t="shared" si="27"/>
        <v>624</v>
      </c>
      <c r="E102" s="158">
        <f t="shared" si="27"/>
        <v>0</v>
      </c>
      <c r="F102" s="160">
        <f t="shared" si="27"/>
        <v>9140</v>
      </c>
      <c r="G102" s="161">
        <f t="shared" si="27"/>
        <v>9140</v>
      </c>
      <c r="H102" s="168">
        <f t="shared" si="27"/>
        <v>1422</v>
      </c>
    </row>
    <row r="103" spans="1:8" ht="19.5" customHeight="1">
      <c r="A103" s="95" t="s">
        <v>131</v>
      </c>
      <c r="B103" s="174">
        <v>0</v>
      </c>
      <c r="C103" s="10">
        <v>624</v>
      </c>
      <c r="D103" s="162">
        <f>B103+C103</f>
        <v>624</v>
      </c>
      <c r="E103" s="8">
        <v>0</v>
      </c>
      <c r="F103" s="175">
        <v>9140</v>
      </c>
      <c r="G103" s="10">
        <f>E103+F103</f>
        <v>9140</v>
      </c>
      <c r="H103" s="116">
        <v>1422</v>
      </c>
    </row>
    <row r="104" spans="1:8" ht="19.5" customHeight="1">
      <c r="A104" s="96" t="s">
        <v>6</v>
      </c>
      <c r="B104" s="99">
        <f t="shared" ref="B104:H104" si="28">B105+B114+B118+B122+B126+B132</f>
        <v>1671</v>
      </c>
      <c r="C104" s="91">
        <f t="shared" si="28"/>
        <v>19614</v>
      </c>
      <c r="D104" s="105">
        <f t="shared" si="28"/>
        <v>21285</v>
      </c>
      <c r="E104" s="88">
        <f t="shared" si="28"/>
        <v>14532</v>
      </c>
      <c r="F104" s="106">
        <f t="shared" si="28"/>
        <v>447838</v>
      </c>
      <c r="G104" s="91">
        <f t="shared" si="28"/>
        <v>462370</v>
      </c>
      <c r="H104" s="115">
        <f t="shared" si="28"/>
        <v>75115</v>
      </c>
    </row>
    <row r="105" spans="1:8" ht="19.5" customHeight="1">
      <c r="A105" s="156" t="s">
        <v>132</v>
      </c>
      <c r="B105" s="157">
        <f t="shared" ref="B105:H105" si="29">SUM(B106:B113)</f>
        <v>118</v>
      </c>
      <c r="C105" s="161">
        <f t="shared" si="29"/>
        <v>2236</v>
      </c>
      <c r="D105" s="159">
        <f t="shared" si="29"/>
        <v>2354</v>
      </c>
      <c r="E105" s="158">
        <f t="shared" si="29"/>
        <v>1558</v>
      </c>
      <c r="F105" s="160">
        <f t="shared" si="29"/>
        <v>39741</v>
      </c>
      <c r="G105" s="161">
        <f t="shared" si="29"/>
        <v>41299</v>
      </c>
      <c r="H105" s="168">
        <f t="shared" si="29"/>
        <v>6736</v>
      </c>
    </row>
    <row r="106" spans="1:8" ht="19.5" customHeight="1">
      <c r="A106" s="95" t="s">
        <v>786</v>
      </c>
      <c r="B106" s="174">
        <v>56</v>
      </c>
      <c r="C106" s="10">
        <v>1239</v>
      </c>
      <c r="D106" s="162">
        <f t="shared" ref="D106:D113" si="30">B106+C106</f>
        <v>1295</v>
      </c>
      <c r="E106" s="8">
        <v>903</v>
      </c>
      <c r="F106" s="175">
        <v>21281</v>
      </c>
      <c r="G106" s="10">
        <f t="shared" ref="G106:G113" si="31">E106+F106</f>
        <v>22184</v>
      </c>
      <c r="H106" s="116">
        <v>3488</v>
      </c>
    </row>
    <row r="107" spans="1:8" ht="19.5" customHeight="1">
      <c r="A107" s="95" t="s">
        <v>135</v>
      </c>
      <c r="B107" s="174">
        <v>9</v>
      </c>
      <c r="C107" s="10">
        <v>99</v>
      </c>
      <c r="D107" s="162">
        <f t="shared" si="30"/>
        <v>108</v>
      </c>
      <c r="E107" s="8">
        <v>53</v>
      </c>
      <c r="F107" s="175">
        <v>1385</v>
      </c>
      <c r="G107" s="10">
        <f t="shared" si="31"/>
        <v>1438</v>
      </c>
      <c r="H107" s="116">
        <v>237</v>
      </c>
    </row>
    <row r="108" spans="1:8" ht="19.5" customHeight="1">
      <c r="A108" s="95" t="s">
        <v>136</v>
      </c>
      <c r="B108" s="174">
        <v>7</v>
      </c>
      <c r="C108" s="10">
        <v>0</v>
      </c>
      <c r="D108" s="162">
        <f t="shared" si="30"/>
        <v>7</v>
      </c>
      <c r="E108" s="8">
        <v>29</v>
      </c>
      <c r="F108" s="175">
        <v>0</v>
      </c>
      <c r="G108" s="10">
        <f t="shared" si="31"/>
        <v>29</v>
      </c>
      <c r="H108" s="116">
        <v>7</v>
      </c>
    </row>
    <row r="109" spans="1:8" ht="19.5" customHeight="1">
      <c r="A109" s="95" t="s">
        <v>137</v>
      </c>
      <c r="B109" s="174">
        <v>13</v>
      </c>
      <c r="C109" s="10">
        <v>114</v>
      </c>
      <c r="D109" s="162">
        <f t="shared" si="30"/>
        <v>127</v>
      </c>
      <c r="E109" s="8">
        <v>124</v>
      </c>
      <c r="F109" s="175">
        <v>1364</v>
      </c>
      <c r="G109" s="10">
        <f t="shared" si="31"/>
        <v>1488</v>
      </c>
      <c r="H109" s="116">
        <v>240</v>
      </c>
    </row>
    <row r="110" spans="1:8" ht="19.5" customHeight="1">
      <c r="A110" s="95" t="s">
        <v>139</v>
      </c>
      <c r="B110" s="174">
        <v>8</v>
      </c>
      <c r="C110" s="10">
        <v>235</v>
      </c>
      <c r="D110" s="162">
        <f t="shared" si="30"/>
        <v>243</v>
      </c>
      <c r="E110" s="8">
        <v>179</v>
      </c>
      <c r="F110" s="175">
        <v>4852</v>
      </c>
      <c r="G110" s="10">
        <f t="shared" si="31"/>
        <v>5031</v>
      </c>
      <c r="H110" s="116">
        <v>947</v>
      </c>
    </row>
    <row r="111" spans="1:8" ht="19.5" customHeight="1">
      <c r="A111" s="95" t="s">
        <v>142</v>
      </c>
      <c r="B111" s="174">
        <v>0</v>
      </c>
      <c r="C111" s="10">
        <v>36</v>
      </c>
      <c r="D111" s="162">
        <f t="shared" si="30"/>
        <v>36</v>
      </c>
      <c r="E111" s="8">
        <v>0</v>
      </c>
      <c r="F111" s="175">
        <v>961</v>
      </c>
      <c r="G111" s="10">
        <f t="shared" si="31"/>
        <v>961</v>
      </c>
      <c r="H111" s="116">
        <v>148</v>
      </c>
    </row>
    <row r="112" spans="1:8" ht="19.5" customHeight="1">
      <c r="A112" s="95" t="s">
        <v>143</v>
      </c>
      <c r="B112" s="174">
        <v>25</v>
      </c>
      <c r="C112" s="10">
        <v>240</v>
      </c>
      <c r="D112" s="162">
        <f t="shared" si="30"/>
        <v>265</v>
      </c>
      <c r="E112" s="8">
        <v>270</v>
      </c>
      <c r="F112" s="175">
        <v>3695</v>
      </c>
      <c r="G112" s="10">
        <f t="shared" si="31"/>
        <v>3965</v>
      </c>
      <c r="H112" s="116">
        <v>694</v>
      </c>
    </row>
    <row r="113" spans="1:8" ht="19.5" customHeight="1">
      <c r="A113" s="95" t="s">
        <v>144</v>
      </c>
      <c r="B113" s="174">
        <v>0</v>
      </c>
      <c r="C113" s="10">
        <v>273</v>
      </c>
      <c r="D113" s="162">
        <f t="shared" si="30"/>
        <v>273</v>
      </c>
      <c r="E113" s="8">
        <v>0</v>
      </c>
      <c r="F113" s="175">
        <v>6203</v>
      </c>
      <c r="G113" s="10">
        <f t="shared" si="31"/>
        <v>6203</v>
      </c>
      <c r="H113" s="116">
        <v>975</v>
      </c>
    </row>
    <row r="114" spans="1:8" ht="19.5" customHeight="1">
      <c r="A114" s="156" t="s">
        <v>145</v>
      </c>
      <c r="B114" s="157">
        <f t="shared" ref="B114:H114" si="32">SUM(B115:B117)</f>
        <v>28</v>
      </c>
      <c r="C114" s="161">
        <f t="shared" si="32"/>
        <v>2578</v>
      </c>
      <c r="D114" s="159">
        <f t="shared" si="32"/>
        <v>2606</v>
      </c>
      <c r="E114" s="158">
        <f t="shared" si="32"/>
        <v>176</v>
      </c>
      <c r="F114" s="160">
        <f t="shared" si="32"/>
        <v>72037</v>
      </c>
      <c r="G114" s="161">
        <f t="shared" si="32"/>
        <v>72213</v>
      </c>
      <c r="H114" s="168">
        <f t="shared" si="32"/>
        <v>11565</v>
      </c>
    </row>
    <row r="115" spans="1:8" ht="19.5" customHeight="1">
      <c r="A115" s="95" t="s">
        <v>146</v>
      </c>
      <c r="B115" s="174">
        <v>28</v>
      </c>
      <c r="C115" s="10">
        <v>441</v>
      </c>
      <c r="D115" s="162">
        <f>B115+C115</f>
        <v>469</v>
      </c>
      <c r="E115" s="8">
        <v>176</v>
      </c>
      <c r="F115" s="175">
        <v>7112</v>
      </c>
      <c r="G115" s="10">
        <f>E115+F115</f>
        <v>7288</v>
      </c>
      <c r="H115" s="116">
        <v>1150</v>
      </c>
    </row>
    <row r="116" spans="1:8" ht="19.5" customHeight="1">
      <c r="A116" s="95" t="s">
        <v>147</v>
      </c>
      <c r="B116" s="174">
        <v>0</v>
      </c>
      <c r="C116" s="10">
        <v>518</v>
      </c>
      <c r="D116" s="162">
        <f>B116+C116</f>
        <v>518</v>
      </c>
      <c r="E116" s="8">
        <v>0</v>
      </c>
      <c r="F116" s="175">
        <v>12083</v>
      </c>
      <c r="G116" s="10">
        <f>E116+F116</f>
        <v>12083</v>
      </c>
      <c r="H116" s="116">
        <v>2098</v>
      </c>
    </row>
    <row r="117" spans="1:8" ht="19.5" customHeight="1">
      <c r="A117" s="95" t="s">
        <v>148</v>
      </c>
      <c r="B117" s="174">
        <v>0</v>
      </c>
      <c r="C117" s="10">
        <v>1619</v>
      </c>
      <c r="D117" s="162">
        <f>B117+C117</f>
        <v>1619</v>
      </c>
      <c r="E117" s="8">
        <v>0</v>
      </c>
      <c r="F117" s="175">
        <v>52842</v>
      </c>
      <c r="G117" s="10">
        <f>E117+F117</f>
        <v>52842</v>
      </c>
      <c r="H117" s="116">
        <v>8317</v>
      </c>
    </row>
    <row r="118" spans="1:8" ht="19.5" customHeight="1">
      <c r="A118" s="156" t="s">
        <v>149</v>
      </c>
      <c r="B118" s="157">
        <f t="shared" ref="B118:H118" si="33">SUM(B119:B121)</f>
        <v>40</v>
      </c>
      <c r="C118" s="161">
        <f t="shared" si="33"/>
        <v>1905</v>
      </c>
      <c r="D118" s="159">
        <f t="shared" si="33"/>
        <v>1945</v>
      </c>
      <c r="E118" s="158">
        <f t="shared" si="33"/>
        <v>462</v>
      </c>
      <c r="F118" s="160">
        <f t="shared" si="33"/>
        <v>48097</v>
      </c>
      <c r="G118" s="161">
        <f t="shared" si="33"/>
        <v>48559</v>
      </c>
      <c r="H118" s="168">
        <f t="shared" si="33"/>
        <v>7761</v>
      </c>
    </row>
    <row r="119" spans="1:8" ht="19.5" customHeight="1">
      <c r="A119" s="95" t="s">
        <v>150</v>
      </c>
      <c r="B119" s="174">
        <v>0</v>
      </c>
      <c r="C119" s="10">
        <v>1692</v>
      </c>
      <c r="D119" s="162">
        <f>B119+C119</f>
        <v>1692</v>
      </c>
      <c r="E119" s="8">
        <v>0</v>
      </c>
      <c r="F119" s="175">
        <v>45099</v>
      </c>
      <c r="G119" s="10">
        <f>E119+F119</f>
        <v>45099</v>
      </c>
      <c r="H119" s="116">
        <v>7162</v>
      </c>
    </row>
    <row r="120" spans="1:8" ht="19.5" customHeight="1">
      <c r="A120" s="95" t="s">
        <v>151</v>
      </c>
      <c r="B120" s="174">
        <v>0</v>
      </c>
      <c r="C120" s="10">
        <v>78</v>
      </c>
      <c r="D120" s="162">
        <f>B120+C120</f>
        <v>78</v>
      </c>
      <c r="E120" s="8">
        <v>0</v>
      </c>
      <c r="F120" s="175">
        <v>797</v>
      </c>
      <c r="G120" s="10">
        <f>E120+F120</f>
        <v>797</v>
      </c>
      <c r="H120" s="116">
        <v>146</v>
      </c>
    </row>
    <row r="121" spans="1:8" ht="19.5" customHeight="1">
      <c r="A121" s="95" t="s">
        <v>152</v>
      </c>
      <c r="B121" s="174">
        <v>40</v>
      </c>
      <c r="C121" s="10">
        <v>135</v>
      </c>
      <c r="D121" s="162">
        <f>B121+C121</f>
        <v>175</v>
      </c>
      <c r="E121" s="8">
        <v>462</v>
      </c>
      <c r="F121" s="175">
        <v>2201</v>
      </c>
      <c r="G121" s="10">
        <f>E121+F121</f>
        <v>2663</v>
      </c>
      <c r="H121" s="116">
        <v>453</v>
      </c>
    </row>
    <row r="122" spans="1:8" ht="19.5" customHeight="1">
      <c r="A122" s="156" t="s">
        <v>153</v>
      </c>
      <c r="B122" s="157">
        <f t="shared" ref="B122:H122" si="34">SUM(B123:B125)</f>
        <v>40</v>
      </c>
      <c r="C122" s="161">
        <f t="shared" si="34"/>
        <v>2714</v>
      </c>
      <c r="D122" s="159">
        <f t="shared" si="34"/>
        <v>2754</v>
      </c>
      <c r="E122" s="158">
        <f t="shared" si="34"/>
        <v>223</v>
      </c>
      <c r="F122" s="160">
        <f t="shared" si="34"/>
        <v>45359</v>
      </c>
      <c r="G122" s="161">
        <f t="shared" si="34"/>
        <v>45582</v>
      </c>
      <c r="H122" s="168">
        <f t="shared" si="34"/>
        <v>7048</v>
      </c>
    </row>
    <row r="123" spans="1:8" ht="19.5" customHeight="1">
      <c r="A123" s="95" t="s">
        <v>154</v>
      </c>
      <c r="B123" s="174">
        <v>35</v>
      </c>
      <c r="C123" s="10">
        <v>2648</v>
      </c>
      <c r="D123" s="162">
        <f>B123+C123</f>
        <v>2683</v>
      </c>
      <c r="E123" s="8">
        <v>172</v>
      </c>
      <c r="F123" s="175">
        <v>44499</v>
      </c>
      <c r="G123" s="10">
        <f>E123+F123</f>
        <v>44671</v>
      </c>
      <c r="H123" s="116">
        <v>6905</v>
      </c>
    </row>
    <row r="124" spans="1:8" ht="19.5" customHeight="1">
      <c r="A124" s="95" t="s">
        <v>155</v>
      </c>
      <c r="B124" s="174">
        <v>5</v>
      </c>
      <c r="C124" s="10">
        <v>50</v>
      </c>
      <c r="D124" s="162">
        <f>B124+C124</f>
        <v>55</v>
      </c>
      <c r="E124" s="8">
        <v>51</v>
      </c>
      <c r="F124" s="175">
        <v>600</v>
      </c>
      <c r="G124" s="10">
        <f>E124+F124</f>
        <v>651</v>
      </c>
      <c r="H124" s="116">
        <v>103</v>
      </c>
    </row>
    <row r="125" spans="1:8" ht="19.5" customHeight="1">
      <c r="A125" s="95" t="s">
        <v>156</v>
      </c>
      <c r="B125" s="174">
        <v>0</v>
      </c>
      <c r="C125" s="10">
        <v>16</v>
      </c>
      <c r="D125" s="162">
        <f>B125+C125</f>
        <v>16</v>
      </c>
      <c r="E125" s="8">
        <v>0</v>
      </c>
      <c r="F125" s="175">
        <v>260</v>
      </c>
      <c r="G125" s="10">
        <f>E125+F125</f>
        <v>260</v>
      </c>
      <c r="H125" s="116">
        <v>40</v>
      </c>
    </row>
    <row r="126" spans="1:8" ht="19.5" customHeight="1">
      <c r="A126" s="156" t="s">
        <v>157</v>
      </c>
      <c r="B126" s="157">
        <f t="shared" ref="B126:H126" si="35">SUM(B127:B131)</f>
        <v>785</v>
      </c>
      <c r="C126" s="161">
        <f t="shared" si="35"/>
        <v>4652</v>
      </c>
      <c r="D126" s="159">
        <f t="shared" si="35"/>
        <v>5437</v>
      </c>
      <c r="E126" s="158">
        <f t="shared" si="35"/>
        <v>7391</v>
      </c>
      <c r="F126" s="160">
        <f t="shared" si="35"/>
        <v>64119</v>
      </c>
      <c r="G126" s="161">
        <f t="shared" si="35"/>
        <v>71510</v>
      </c>
      <c r="H126" s="168">
        <f t="shared" si="35"/>
        <v>12369</v>
      </c>
    </row>
    <row r="127" spans="1:8" ht="19.5" customHeight="1">
      <c r="A127" s="95" t="s">
        <v>158</v>
      </c>
      <c r="B127" s="174">
        <v>34</v>
      </c>
      <c r="C127" s="10">
        <v>554</v>
      </c>
      <c r="D127" s="162">
        <f>B127+C127</f>
        <v>588</v>
      </c>
      <c r="E127" s="8">
        <v>324</v>
      </c>
      <c r="F127" s="175">
        <v>9906</v>
      </c>
      <c r="G127" s="10">
        <f>E127+F127</f>
        <v>10230</v>
      </c>
      <c r="H127" s="116">
        <v>1601</v>
      </c>
    </row>
    <row r="128" spans="1:8" ht="19.5" customHeight="1">
      <c r="A128" s="95" t="s">
        <v>159</v>
      </c>
      <c r="B128" s="174">
        <v>313</v>
      </c>
      <c r="C128" s="10">
        <v>2814</v>
      </c>
      <c r="D128" s="162">
        <f>B128+C128</f>
        <v>3127</v>
      </c>
      <c r="E128" s="8">
        <v>3158</v>
      </c>
      <c r="F128" s="175">
        <v>36628</v>
      </c>
      <c r="G128" s="10">
        <f>E128+F128</f>
        <v>39786</v>
      </c>
      <c r="H128" s="116">
        <v>7219</v>
      </c>
    </row>
    <row r="129" spans="1:8" ht="19.5" customHeight="1">
      <c r="A129" s="95" t="s">
        <v>160</v>
      </c>
      <c r="B129" s="174">
        <v>99</v>
      </c>
      <c r="C129" s="10">
        <v>241</v>
      </c>
      <c r="D129" s="162">
        <f>B129+C129</f>
        <v>340</v>
      </c>
      <c r="E129" s="8">
        <v>1207</v>
      </c>
      <c r="F129" s="175">
        <v>3129</v>
      </c>
      <c r="G129" s="10">
        <f>E129+F129</f>
        <v>4336</v>
      </c>
      <c r="H129" s="116">
        <v>743</v>
      </c>
    </row>
    <row r="130" spans="1:8" ht="19.5" customHeight="1">
      <c r="A130" s="95" t="s">
        <v>161</v>
      </c>
      <c r="B130" s="174">
        <v>100</v>
      </c>
      <c r="C130" s="10">
        <v>312</v>
      </c>
      <c r="D130" s="162">
        <f>B130+C130</f>
        <v>412</v>
      </c>
      <c r="E130" s="8">
        <v>424</v>
      </c>
      <c r="F130" s="175">
        <v>5023</v>
      </c>
      <c r="G130" s="10">
        <f>E130+F130</f>
        <v>5447</v>
      </c>
      <c r="H130" s="116">
        <v>874</v>
      </c>
    </row>
    <row r="131" spans="1:8" ht="19.5" customHeight="1">
      <c r="A131" s="95" t="s">
        <v>162</v>
      </c>
      <c r="B131" s="174">
        <v>239</v>
      </c>
      <c r="C131" s="10">
        <v>731</v>
      </c>
      <c r="D131" s="162">
        <f>B131+C131</f>
        <v>970</v>
      </c>
      <c r="E131" s="8">
        <v>2278</v>
      </c>
      <c r="F131" s="175">
        <v>9433</v>
      </c>
      <c r="G131" s="10">
        <f>E131+F131</f>
        <v>11711</v>
      </c>
      <c r="H131" s="116">
        <v>1932</v>
      </c>
    </row>
    <row r="132" spans="1:8" ht="19.5" customHeight="1">
      <c r="A132" s="156" t="s">
        <v>163</v>
      </c>
      <c r="B132" s="157">
        <f t="shared" ref="B132:H132" si="36">SUM(B133:B139)</f>
        <v>660</v>
      </c>
      <c r="C132" s="161">
        <f t="shared" si="36"/>
        <v>5529</v>
      </c>
      <c r="D132" s="159">
        <f t="shared" si="36"/>
        <v>6189</v>
      </c>
      <c r="E132" s="158">
        <f t="shared" si="36"/>
        <v>4722</v>
      </c>
      <c r="F132" s="160">
        <f t="shared" si="36"/>
        <v>178485</v>
      </c>
      <c r="G132" s="161">
        <f t="shared" si="36"/>
        <v>183207</v>
      </c>
      <c r="H132" s="168">
        <f t="shared" si="36"/>
        <v>29636</v>
      </c>
    </row>
    <row r="133" spans="1:8" ht="19.5" customHeight="1">
      <c r="A133" s="95" t="s">
        <v>164</v>
      </c>
      <c r="B133" s="174">
        <v>105</v>
      </c>
      <c r="C133" s="10">
        <v>1924</v>
      </c>
      <c r="D133" s="162">
        <f>B133+C133</f>
        <v>2029</v>
      </c>
      <c r="E133" s="8">
        <v>1888</v>
      </c>
      <c r="F133" s="175">
        <v>78440</v>
      </c>
      <c r="G133" s="10">
        <f>E133+F133</f>
        <v>80328</v>
      </c>
      <c r="H133" s="116">
        <v>12657</v>
      </c>
    </row>
    <row r="134" spans="1:8" ht="19.5" customHeight="1">
      <c r="A134" s="95" t="s">
        <v>165</v>
      </c>
      <c r="B134" s="174">
        <v>345</v>
      </c>
      <c r="C134" s="10">
        <v>161</v>
      </c>
      <c r="D134" s="162">
        <f t="shared" ref="D134:D139" si="37">B134+C134</f>
        <v>506</v>
      </c>
      <c r="E134" s="8">
        <v>1508</v>
      </c>
      <c r="F134" s="175">
        <v>2334</v>
      </c>
      <c r="G134" s="10">
        <f t="shared" ref="G134:G139" si="38">E134+F134</f>
        <v>3842</v>
      </c>
      <c r="H134" s="116">
        <v>716</v>
      </c>
    </row>
    <row r="135" spans="1:8" ht="19.5" customHeight="1">
      <c r="A135" s="95" t="s">
        <v>166</v>
      </c>
      <c r="B135" s="174">
        <v>0</v>
      </c>
      <c r="C135" s="10">
        <v>828</v>
      </c>
      <c r="D135" s="162">
        <f t="shared" si="37"/>
        <v>828</v>
      </c>
      <c r="E135" s="8">
        <v>0</v>
      </c>
      <c r="F135" s="175">
        <v>16478</v>
      </c>
      <c r="G135" s="10">
        <f t="shared" si="38"/>
        <v>16478</v>
      </c>
      <c r="H135" s="116">
        <v>2549</v>
      </c>
    </row>
    <row r="136" spans="1:8" ht="19.5" customHeight="1">
      <c r="A136" s="95" t="s">
        <v>167</v>
      </c>
      <c r="B136" s="174">
        <v>0</v>
      </c>
      <c r="C136" s="10">
        <v>411</v>
      </c>
      <c r="D136" s="162">
        <f t="shared" si="37"/>
        <v>411</v>
      </c>
      <c r="E136" s="8">
        <v>0</v>
      </c>
      <c r="F136" s="175">
        <v>9549</v>
      </c>
      <c r="G136" s="10">
        <f t="shared" si="38"/>
        <v>9549</v>
      </c>
      <c r="H136" s="116">
        <v>1492</v>
      </c>
    </row>
    <row r="137" spans="1:8" ht="19.5" customHeight="1">
      <c r="A137" s="95" t="s">
        <v>168</v>
      </c>
      <c r="B137" s="174">
        <v>7</v>
      </c>
      <c r="C137" s="10">
        <v>996</v>
      </c>
      <c r="D137" s="162">
        <f t="shared" si="37"/>
        <v>1003</v>
      </c>
      <c r="E137" s="8">
        <v>75</v>
      </c>
      <c r="F137" s="175">
        <v>44209</v>
      </c>
      <c r="G137" s="10">
        <f t="shared" si="38"/>
        <v>44284</v>
      </c>
      <c r="H137" s="116">
        <v>7669</v>
      </c>
    </row>
    <row r="138" spans="1:8" ht="19.5" customHeight="1">
      <c r="A138" s="95" t="s">
        <v>169</v>
      </c>
      <c r="B138" s="174">
        <v>2</v>
      </c>
      <c r="C138" s="10">
        <v>63</v>
      </c>
      <c r="D138" s="162">
        <f t="shared" si="37"/>
        <v>65</v>
      </c>
      <c r="E138" s="8">
        <v>16</v>
      </c>
      <c r="F138" s="175">
        <v>928</v>
      </c>
      <c r="G138" s="10">
        <f t="shared" si="38"/>
        <v>944</v>
      </c>
      <c r="H138" s="116">
        <v>148</v>
      </c>
    </row>
    <row r="139" spans="1:8" ht="19.5" customHeight="1">
      <c r="A139" s="95" t="s">
        <v>170</v>
      </c>
      <c r="B139" s="174">
        <v>201</v>
      </c>
      <c r="C139" s="10">
        <v>1146</v>
      </c>
      <c r="D139" s="162">
        <f t="shared" si="37"/>
        <v>1347</v>
      </c>
      <c r="E139" s="8">
        <v>1235</v>
      </c>
      <c r="F139" s="175">
        <v>26547</v>
      </c>
      <c r="G139" s="10">
        <f t="shared" si="38"/>
        <v>27782</v>
      </c>
      <c r="H139" s="116">
        <v>4405</v>
      </c>
    </row>
    <row r="140" spans="1:8" ht="19.5" customHeight="1">
      <c r="A140" s="96" t="s">
        <v>7</v>
      </c>
      <c r="B140" s="99">
        <f t="shared" ref="B140:H140" si="39">B141</f>
        <v>2147</v>
      </c>
      <c r="C140" s="91">
        <f t="shared" si="39"/>
        <v>11639</v>
      </c>
      <c r="D140" s="105">
        <f t="shared" si="39"/>
        <v>13786</v>
      </c>
      <c r="E140" s="88">
        <f t="shared" si="39"/>
        <v>22919</v>
      </c>
      <c r="F140" s="106">
        <f t="shared" si="39"/>
        <v>270691</v>
      </c>
      <c r="G140" s="91">
        <f t="shared" si="39"/>
        <v>293610</v>
      </c>
      <c r="H140" s="115">
        <f t="shared" si="39"/>
        <v>47606</v>
      </c>
    </row>
    <row r="141" spans="1:8" ht="19.5" customHeight="1">
      <c r="A141" s="156" t="s">
        <v>172</v>
      </c>
      <c r="B141" s="157">
        <f t="shared" ref="B141:H141" si="40">SUM(B142:B151)</f>
        <v>2147</v>
      </c>
      <c r="C141" s="161">
        <f t="shared" si="40"/>
        <v>11639</v>
      </c>
      <c r="D141" s="159">
        <f t="shared" si="40"/>
        <v>13786</v>
      </c>
      <c r="E141" s="158">
        <f t="shared" si="40"/>
        <v>22919</v>
      </c>
      <c r="F141" s="160">
        <f t="shared" si="40"/>
        <v>270691</v>
      </c>
      <c r="G141" s="161">
        <f t="shared" si="40"/>
        <v>293610</v>
      </c>
      <c r="H141" s="168">
        <f t="shared" si="40"/>
        <v>47606</v>
      </c>
    </row>
    <row r="142" spans="1:8" ht="19.5" customHeight="1">
      <c r="A142" s="95" t="s">
        <v>174</v>
      </c>
      <c r="B142" s="174">
        <v>149</v>
      </c>
      <c r="C142" s="10">
        <v>1951</v>
      </c>
      <c r="D142" s="162">
        <f>B142+C142</f>
        <v>2100</v>
      </c>
      <c r="E142" s="8">
        <v>2676</v>
      </c>
      <c r="F142" s="175">
        <v>28926</v>
      </c>
      <c r="G142" s="10">
        <f>E142+F142</f>
        <v>31602</v>
      </c>
      <c r="H142" s="116">
        <v>5058</v>
      </c>
    </row>
    <row r="143" spans="1:8" ht="19.5" customHeight="1">
      <c r="A143" s="95" t="s">
        <v>827</v>
      </c>
      <c r="B143" s="174">
        <v>62</v>
      </c>
      <c r="C143" s="10">
        <v>619</v>
      </c>
      <c r="D143" s="162">
        <f t="shared" ref="D143:D150" si="41">B143+C143</f>
        <v>681</v>
      </c>
      <c r="E143" s="8">
        <v>874</v>
      </c>
      <c r="F143" s="175">
        <v>15120</v>
      </c>
      <c r="G143" s="10">
        <f t="shared" ref="G143:G151" si="42">E143+F143</f>
        <v>15994</v>
      </c>
      <c r="H143" s="116">
        <v>2561</v>
      </c>
    </row>
    <row r="144" spans="1:8" ht="19.5" customHeight="1">
      <c r="A144" s="95" t="s">
        <v>176</v>
      </c>
      <c r="B144" s="174">
        <v>0</v>
      </c>
      <c r="C144" s="10">
        <v>3236</v>
      </c>
      <c r="D144" s="162">
        <f t="shared" si="41"/>
        <v>3236</v>
      </c>
      <c r="E144" s="8">
        <v>0</v>
      </c>
      <c r="F144" s="175">
        <v>82507</v>
      </c>
      <c r="G144" s="10">
        <f t="shared" si="42"/>
        <v>82507</v>
      </c>
      <c r="H144" s="116">
        <v>13184</v>
      </c>
    </row>
    <row r="145" spans="1:8" ht="19.5" customHeight="1">
      <c r="A145" s="95" t="s">
        <v>177</v>
      </c>
      <c r="B145" s="174">
        <v>0</v>
      </c>
      <c r="C145" s="10">
        <v>9</v>
      </c>
      <c r="D145" s="162">
        <f t="shared" si="41"/>
        <v>9</v>
      </c>
      <c r="E145" s="8">
        <v>0</v>
      </c>
      <c r="F145" s="175">
        <v>137</v>
      </c>
      <c r="G145" s="10">
        <f t="shared" si="42"/>
        <v>137</v>
      </c>
      <c r="H145" s="116">
        <v>21</v>
      </c>
    </row>
    <row r="146" spans="1:8" ht="19.5" customHeight="1">
      <c r="A146" s="95" t="s">
        <v>178</v>
      </c>
      <c r="B146" s="174">
        <v>0</v>
      </c>
      <c r="C146" s="10">
        <v>290</v>
      </c>
      <c r="D146" s="162">
        <f t="shared" si="41"/>
        <v>290</v>
      </c>
      <c r="E146" s="8">
        <v>0</v>
      </c>
      <c r="F146" s="175">
        <v>5181</v>
      </c>
      <c r="G146" s="10">
        <f t="shared" si="42"/>
        <v>5181</v>
      </c>
      <c r="H146" s="116">
        <v>804</v>
      </c>
    </row>
    <row r="147" spans="1:8" ht="19.5" customHeight="1">
      <c r="A147" s="95" t="s">
        <v>180</v>
      </c>
      <c r="B147" s="174">
        <v>0</v>
      </c>
      <c r="C147" s="10">
        <v>2761</v>
      </c>
      <c r="D147" s="162">
        <f t="shared" si="41"/>
        <v>2761</v>
      </c>
      <c r="E147" s="8">
        <v>0</v>
      </c>
      <c r="F147" s="175">
        <v>100286</v>
      </c>
      <c r="G147" s="10">
        <f t="shared" si="42"/>
        <v>100286</v>
      </c>
      <c r="H147" s="116">
        <v>15901</v>
      </c>
    </row>
    <row r="148" spans="1:8" ht="19.5" customHeight="1">
      <c r="A148" s="95" t="s">
        <v>181</v>
      </c>
      <c r="B148" s="174">
        <v>436</v>
      </c>
      <c r="C148" s="10">
        <v>241</v>
      </c>
      <c r="D148" s="162">
        <f t="shared" si="41"/>
        <v>677</v>
      </c>
      <c r="E148" s="8">
        <v>4179</v>
      </c>
      <c r="F148" s="175">
        <v>2760</v>
      </c>
      <c r="G148" s="10">
        <f t="shared" si="42"/>
        <v>6939</v>
      </c>
      <c r="H148" s="116">
        <v>1285</v>
      </c>
    </row>
    <row r="149" spans="1:8" ht="19.5" customHeight="1">
      <c r="A149" s="95" t="s">
        <v>182</v>
      </c>
      <c r="B149" s="174">
        <v>572</v>
      </c>
      <c r="C149" s="10">
        <v>408</v>
      </c>
      <c r="D149" s="162">
        <f t="shared" si="41"/>
        <v>980</v>
      </c>
      <c r="E149" s="8">
        <v>5935</v>
      </c>
      <c r="F149" s="175">
        <v>5751</v>
      </c>
      <c r="G149" s="10">
        <f t="shared" si="42"/>
        <v>11686</v>
      </c>
      <c r="H149" s="116">
        <v>2143</v>
      </c>
    </row>
    <row r="150" spans="1:8" ht="19.5" customHeight="1">
      <c r="A150" s="95" t="s">
        <v>183</v>
      </c>
      <c r="B150" s="174">
        <v>107</v>
      </c>
      <c r="C150" s="10">
        <v>129</v>
      </c>
      <c r="D150" s="162">
        <f t="shared" si="41"/>
        <v>236</v>
      </c>
      <c r="E150" s="8">
        <v>1219</v>
      </c>
      <c r="F150" s="175">
        <v>1634</v>
      </c>
      <c r="G150" s="10">
        <f t="shared" si="42"/>
        <v>2853</v>
      </c>
      <c r="H150" s="116">
        <v>507</v>
      </c>
    </row>
    <row r="151" spans="1:8" ht="19.5" customHeight="1">
      <c r="A151" s="95" t="s">
        <v>184</v>
      </c>
      <c r="B151" s="174">
        <v>821</v>
      </c>
      <c r="C151" s="10">
        <v>1995</v>
      </c>
      <c r="D151" s="162">
        <f t="shared" ref="D151" si="43">B151+C151</f>
        <v>2816</v>
      </c>
      <c r="E151" s="8">
        <v>8036</v>
      </c>
      <c r="F151" s="175">
        <v>28389</v>
      </c>
      <c r="G151" s="10">
        <f t="shared" si="42"/>
        <v>36425</v>
      </c>
      <c r="H151" s="116">
        <v>6142</v>
      </c>
    </row>
    <row r="152" spans="1:8" ht="19.5" customHeight="1">
      <c r="A152" s="96" t="s">
        <v>8</v>
      </c>
      <c r="B152" s="99">
        <f t="shared" ref="B152:H152" si="44">B153+B159+B163</f>
        <v>3454</v>
      </c>
      <c r="C152" s="91">
        <f t="shared" si="44"/>
        <v>15237</v>
      </c>
      <c r="D152" s="105">
        <f t="shared" si="44"/>
        <v>18691</v>
      </c>
      <c r="E152" s="88">
        <f t="shared" si="44"/>
        <v>73386</v>
      </c>
      <c r="F152" s="106">
        <f t="shared" si="44"/>
        <v>366295</v>
      </c>
      <c r="G152" s="91">
        <f t="shared" si="44"/>
        <v>439681</v>
      </c>
      <c r="H152" s="115">
        <f t="shared" si="44"/>
        <v>73563</v>
      </c>
    </row>
    <row r="153" spans="1:8" ht="19.5" customHeight="1">
      <c r="A153" s="156" t="s">
        <v>186</v>
      </c>
      <c r="B153" s="157">
        <f t="shared" ref="B153:H153" si="45">SUM(B154:B158)</f>
        <v>2975</v>
      </c>
      <c r="C153" s="161">
        <f t="shared" si="45"/>
        <v>11889</v>
      </c>
      <c r="D153" s="159">
        <f t="shared" si="45"/>
        <v>14864</v>
      </c>
      <c r="E153" s="158">
        <f t="shared" si="45"/>
        <v>68952</v>
      </c>
      <c r="F153" s="160">
        <f t="shared" si="45"/>
        <v>304520</v>
      </c>
      <c r="G153" s="161">
        <f t="shared" si="45"/>
        <v>373472</v>
      </c>
      <c r="H153" s="168">
        <f t="shared" si="45"/>
        <v>62789</v>
      </c>
    </row>
    <row r="154" spans="1:8" ht="19.5" customHeight="1">
      <c r="A154" s="95" t="s">
        <v>187</v>
      </c>
      <c r="B154" s="174">
        <v>1</v>
      </c>
      <c r="C154" s="10">
        <v>4422</v>
      </c>
      <c r="D154" s="162">
        <f>B154+C154</f>
        <v>4423</v>
      </c>
      <c r="E154" s="8">
        <v>50</v>
      </c>
      <c r="F154" s="175">
        <v>143945</v>
      </c>
      <c r="G154" s="10">
        <f>E154+F154</f>
        <v>143995</v>
      </c>
      <c r="H154" s="116">
        <v>23395</v>
      </c>
    </row>
    <row r="155" spans="1:8" ht="19.5" customHeight="1">
      <c r="A155" s="95" t="s">
        <v>188</v>
      </c>
      <c r="B155" s="174">
        <v>195</v>
      </c>
      <c r="C155" s="10">
        <v>728</v>
      </c>
      <c r="D155" s="162">
        <f>B155+C155</f>
        <v>923</v>
      </c>
      <c r="E155" s="8">
        <v>10808</v>
      </c>
      <c r="F155" s="175">
        <v>15236</v>
      </c>
      <c r="G155" s="10">
        <f>E155+F155</f>
        <v>26044</v>
      </c>
      <c r="H155" s="116">
        <v>4511</v>
      </c>
    </row>
    <row r="156" spans="1:8" ht="19.5" customHeight="1">
      <c r="A156" s="95" t="s">
        <v>189</v>
      </c>
      <c r="B156" s="174">
        <v>541</v>
      </c>
      <c r="C156" s="10">
        <v>2731</v>
      </c>
      <c r="D156" s="162">
        <f>B156+C156</f>
        <v>3272</v>
      </c>
      <c r="E156" s="8">
        <v>18380</v>
      </c>
      <c r="F156" s="175">
        <v>65435</v>
      </c>
      <c r="G156" s="10">
        <f>E156+F156</f>
        <v>83815</v>
      </c>
      <c r="H156" s="116">
        <v>13899</v>
      </c>
    </row>
    <row r="157" spans="1:8" ht="19.5" customHeight="1">
      <c r="A157" s="95" t="s">
        <v>190</v>
      </c>
      <c r="B157" s="174">
        <v>655</v>
      </c>
      <c r="C157" s="10">
        <v>991</v>
      </c>
      <c r="D157" s="162">
        <f>B157+C157</f>
        <v>1646</v>
      </c>
      <c r="E157" s="8">
        <v>15531</v>
      </c>
      <c r="F157" s="175">
        <v>18497</v>
      </c>
      <c r="G157" s="10">
        <f>E157+F157</f>
        <v>34028</v>
      </c>
      <c r="H157" s="116">
        <v>6098</v>
      </c>
    </row>
    <row r="158" spans="1:8" ht="19.5" customHeight="1">
      <c r="A158" s="95" t="s">
        <v>191</v>
      </c>
      <c r="B158" s="174">
        <v>1583</v>
      </c>
      <c r="C158" s="10">
        <v>3017</v>
      </c>
      <c r="D158" s="162">
        <f>B158+C158</f>
        <v>4600</v>
      </c>
      <c r="E158" s="8">
        <v>24183</v>
      </c>
      <c r="F158" s="175">
        <v>61407</v>
      </c>
      <c r="G158" s="10">
        <f>E158+F158</f>
        <v>85590</v>
      </c>
      <c r="H158" s="116">
        <v>14886</v>
      </c>
    </row>
    <row r="159" spans="1:8" ht="19.5" customHeight="1">
      <c r="A159" s="156" t="s">
        <v>192</v>
      </c>
      <c r="B159" s="157">
        <f t="shared" ref="B159:H159" si="46">SUM(B160:B162)</f>
        <v>13</v>
      </c>
      <c r="C159" s="161">
        <f t="shared" si="46"/>
        <v>1740</v>
      </c>
      <c r="D159" s="159">
        <f t="shared" si="46"/>
        <v>1753</v>
      </c>
      <c r="E159" s="158">
        <f t="shared" si="46"/>
        <v>171</v>
      </c>
      <c r="F159" s="160">
        <f t="shared" si="46"/>
        <v>32852</v>
      </c>
      <c r="G159" s="161">
        <f t="shared" si="46"/>
        <v>33023</v>
      </c>
      <c r="H159" s="168">
        <f t="shared" si="46"/>
        <v>5230</v>
      </c>
    </row>
    <row r="160" spans="1:8" ht="19.5" customHeight="1">
      <c r="A160" s="95" t="s">
        <v>193</v>
      </c>
      <c r="B160" s="174">
        <v>7</v>
      </c>
      <c r="C160" s="10">
        <v>57</v>
      </c>
      <c r="D160" s="162">
        <f>B160+C160</f>
        <v>64</v>
      </c>
      <c r="E160" s="8">
        <v>89</v>
      </c>
      <c r="F160" s="175">
        <v>883</v>
      </c>
      <c r="G160" s="10">
        <f>E160+F160</f>
        <v>972</v>
      </c>
      <c r="H160" s="116">
        <v>154</v>
      </c>
    </row>
    <row r="161" spans="1:8" ht="19.5" customHeight="1">
      <c r="A161" s="95" t="s">
        <v>195</v>
      </c>
      <c r="B161" s="174">
        <v>6</v>
      </c>
      <c r="C161" s="10">
        <v>1197</v>
      </c>
      <c r="D161" s="162">
        <f>B161+C161</f>
        <v>1203</v>
      </c>
      <c r="E161" s="8">
        <v>82</v>
      </c>
      <c r="F161" s="175">
        <v>19873</v>
      </c>
      <c r="G161" s="10">
        <f>E161+F161</f>
        <v>19955</v>
      </c>
      <c r="H161" s="116">
        <v>3173</v>
      </c>
    </row>
    <row r="162" spans="1:8" ht="19.5" customHeight="1">
      <c r="A162" s="95" t="s">
        <v>196</v>
      </c>
      <c r="B162" s="174">
        <v>0</v>
      </c>
      <c r="C162" s="10">
        <v>486</v>
      </c>
      <c r="D162" s="162">
        <f>B162+C162</f>
        <v>486</v>
      </c>
      <c r="E162" s="8">
        <v>0</v>
      </c>
      <c r="F162" s="175">
        <v>12096</v>
      </c>
      <c r="G162" s="10">
        <f>E162+F162</f>
        <v>12096</v>
      </c>
      <c r="H162" s="116">
        <v>1903</v>
      </c>
    </row>
    <row r="163" spans="1:8" ht="19.5" customHeight="1">
      <c r="A163" s="156" t="s">
        <v>197</v>
      </c>
      <c r="B163" s="157">
        <f t="shared" ref="B163:H163" si="47">SUM(B164:B166)</f>
        <v>466</v>
      </c>
      <c r="C163" s="161">
        <f t="shared" si="47"/>
        <v>1608</v>
      </c>
      <c r="D163" s="159">
        <f t="shared" si="47"/>
        <v>2074</v>
      </c>
      <c r="E163" s="158">
        <f t="shared" si="47"/>
        <v>4263</v>
      </c>
      <c r="F163" s="160">
        <f t="shared" si="47"/>
        <v>28923</v>
      </c>
      <c r="G163" s="161">
        <f t="shared" si="47"/>
        <v>33186</v>
      </c>
      <c r="H163" s="168">
        <f t="shared" si="47"/>
        <v>5544</v>
      </c>
    </row>
    <row r="164" spans="1:8" ht="19.5" customHeight="1">
      <c r="A164" s="95" t="s">
        <v>198</v>
      </c>
      <c r="B164" s="174">
        <v>151</v>
      </c>
      <c r="C164" s="10">
        <v>200</v>
      </c>
      <c r="D164" s="162">
        <f>B164+C164</f>
        <v>351</v>
      </c>
      <c r="E164" s="8">
        <v>1472</v>
      </c>
      <c r="F164" s="175">
        <v>3558</v>
      </c>
      <c r="G164" s="10">
        <f>E164+F164</f>
        <v>5030</v>
      </c>
      <c r="H164" s="116">
        <v>859</v>
      </c>
    </row>
    <row r="165" spans="1:8" ht="19.5" customHeight="1">
      <c r="A165" s="95" t="s">
        <v>199</v>
      </c>
      <c r="B165" s="174">
        <v>315</v>
      </c>
      <c r="C165" s="10">
        <v>493</v>
      </c>
      <c r="D165" s="162">
        <f>B165+C165</f>
        <v>808</v>
      </c>
      <c r="E165" s="8">
        <v>2791</v>
      </c>
      <c r="F165" s="175">
        <v>5663</v>
      </c>
      <c r="G165" s="10">
        <f>E165+F165</f>
        <v>8454</v>
      </c>
      <c r="H165" s="116">
        <v>1522</v>
      </c>
    </row>
    <row r="166" spans="1:8" ht="19.5" customHeight="1">
      <c r="A166" s="95" t="s">
        <v>200</v>
      </c>
      <c r="B166" s="174">
        <v>0</v>
      </c>
      <c r="C166" s="10">
        <v>915</v>
      </c>
      <c r="D166" s="162">
        <f>B166+C166</f>
        <v>915</v>
      </c>
      <c r="E166" s="8">
        <v>0</v>
      </c>
      <c r="F166" s="175">
        <v>19702</v>
      </c>
      <c r="G166" s="10">
        <f>E166+F166</f>
        <v>19702</v>
      </c>
      <c r="H166" s="116">
        <v>3163</v>
      </c>
    </row>
    <row r="167" spans="1:8" ht="19.5" customHeight="1">
      <c r="A167" s="96" t="s">
        <v>9</v>
      </c>
      <c r="B167" s="99">
        <f t="shared" ref="B167:H167" si="48">B168+B173+B177+B179</f>
        <v>1362</v>
      </c>
      <c r="C167" s="91">
        <f t="shared" si="48"/>
        <v>8015</v>
      </c>
      <c r="D167" s="105">
        <f t="shared" si="48"/>
        <v>9377</v>
      </c>
      <c r="E167" s="88">
        <f t="shared" si="48"/>
        <v>17103</v>
      </c>
      <c r="F167" s="106">
        <f t="shared" si="48"/>
        <v>206953</v>
      </c>
      <c r="G167" s="91">
        <f t="shared" si="48"/>
        <v>224056</v>
      </c>
      <c r="H167" s="115">
        <f t="shared" si="48"/>
        <v>35685</v>
      </c>
    </row>
    <row r="168" spans="1:8" ht="19.5" customHeight="1">
      <c r="A168" s="156" t="s">
        <v>201</v>
      </c>
      <c r="B168" s="157">
        <f t="shared" ref="B168:H168" si="49">SUM(B169:B172)</f>
        <v>667</v>
      </c>
      <c r="C168" s="161">
        <f t="shared" si="49"/>
        <v>476</v>
      </c>
      <c r="D168" s="159">
        <f t="shared" si="49"/>
        <v>1143</v>
      </c>
      <c r="E168" s="158">
        <f t="shared" si="49"/>
        <v>7579</v>
      </c>
      <c r="F168" s="160">
        <f t="shared" si="49"/>
        <v>7515</v>
      </c>
      <c r="G168" s="161">
        <f t="shared" si="49"/>
        <v>15094</v>
      </c>
      <c r="H168" s="168">
        <f t="shared" si="49"/>
        <v>2680</v>
      </c>
    </row>
    <row r="169" spans="1:8" ht="19.5" customHeight="1">
      <c r="A169" s="95" t="s">
        <v>202</v>
      </c>
      <c r="B169" s="174">
        <v>276</v>
      </c>
      <c r="C169" s="10">
        <v>265</v>
      </c>
      <c r="D169" s="162">
        <f>B169+C169</f>
        <v>541</v>
      </c>
      <c r="E169" s="8">
        <v>3064</v>
      </c>
      <c r="F169" s="175">
        <v>3731</v>
      </c>
      <c r="G169" s="10">
        <f>E169+F169</f>
        <v>6795</v>
      </c>
      <c r="H169" s="116">
        <v>1164</v>
      </c>
    </row>
    <row r="170" spans="1:8" ht="19.5" customHeight="1">
      <c r="A170" s="95" t="s">
        <v>203</v>
      </c>
      <c r="B170" s="174">
        <v>125</v>
      </c>
      <c r="C170" s="10">
        <v>121</v>
      </c>
      <c r="D170" s="162">
        <f>B170+C170</f>
        <v>246</v>
      </c>
      <c r="E170" s="8">
        <v>1253</v>
      </c>
      <c r="F170" s="175">
        <v>2609</v>
      </c>
      <c r="G170" s="10">
        <f>E170+F170</f>
        <v>3862</v>
      </c>
      <c r="H170" s="116">
        <v>685</v>
      </c>
    </row>
    <row r="171" spans="1:8" ht="19.5" customHeight="1">
      <c r="A171" s="95" t="s">
        <v>204</v>
      </c>
      <c r="B171" s="174">
        <v>266</v>
      </c>
      <c r="C171" s="10">
        <v>59</v>
      </c>
      <c r="D171" s="162">
        <f>B171+C171</f>
        <v>325</v>
      </c>
      <c r="E171" s="8">
        <v>3262</v>
      </c>
      <c r="F171" s="175">
        <v>893</v>
      </c>
      <c r="G171" s="10">
        <f>E171+F171</f>
        <v>4155</v>
      </c>
      <c r="H171" s="116">
        <v>791</v>
      </c>
    </row>
    <row r="172" spans="1:8" ht="19.5" customHeight="1">
      <c r="A172" s="95" t="s">
        <v>205</v>
      </c>
      <c r="B172" s="174">
        <v>0</v>
      </c>
      <c r="C172" s="10">
        <v>31</v>
      </c>
      <c r="D172" s="162">
        <f>B172+C172</f>
        <v>31</v>
      </c>
      <c r="E172" s="8">
        <v>0</v>
      </c>
      <c r="F172" s="175">
        <v>282</v>
      </c>
      <c r="G172" s="10">
        <f>E172+F172</f>
        <v>282</v>
      </c>
      <c r="H172" s="116">
        <v>40</v>
      </c>
    </row>
    <row r="173" spans="1:8" ht="19.5" customHeight="1">
      <c r="A173" s="156" t="s">
        <v>206</v>
      </c>
      <c r="B173" s="157">
        <f t="shared" ref="B173:H173" si="50">SUM(B174:B176)</f>
        <v>0</v>
      </c>
      <c r="C173" s="161">
        <f t="shared" si="50"/>
        <v>190</v>
      </c>
      <c r="D173" s="159">
        <f t="shared" si="50"/>
        <v>190</v>
      </c>
      <c r="E173" s="158">
        <f t="shared" si="50"/>
        <v>0</v>
      </c>
      <c r="F173" s="160">
        <f t="shared" si="50"/>
        <v>4287</v>
      </c>
      <c r="G173" s="161">
        <f t="shared" si="50"/>
        <v>4287</v>
      </c>
      <c r="H173" s="168">
        <f t="shared" si="50"/>
        <v>745</v>
      </c>
    </row>
    <row r="174" spans="1:8" ht="19.5" customHeight="1">
      <c r="A174" s="95" t="s">
        <v>207</v>
      </c>
      <c r="B174" s="174">
        <v>0</v>
      </c>
      <c r="C174" s="10">
        <v>70</v>
      </c>
      <c r="D174" s="162">
        <f>B174+C174</f>
        <v>70</v>
      </c>
      <c r="E174" s="8">
        <v>0</v>
      </c>
      <c r="F174" s="175">
        <v>2187</v>
      </c>
      <c r="G174" s="10">
        <f>E174+F174</f>
        <v>2187</v>
      </c>
      <c r="H174" s="116">
        <v>416</v>
      </c>
    </row>
    <row r="175" spans="1:8" ht="19.5" customHeight="1">
      <c r="A175" s="95" t="s">
        <v>764</v>
      </c>
      <c r="B175" s="174">
        <v>0</v>
      </c>
      <c r="C175" s="10">
        <v>56</v>
      </c>
      <c r="D175" s="162">
        <f t="shared" ref="D175" si="51">B175+C175</f>
        <v>56</v>
      </c>
      <c r="E175" s="8">
        <v>0</v>
      </c>
      <c r="F175" s="175">
        <v>1213</v>
      </c>
      <c r="G175" s="10">
        <f t="shared" ref="G175" si="52">E175+F175</f>
        <v>1213</v>
      </c>
      <c r="H175" s="116">
        <v>186</v>
      </c>
    </row>
    <row r="176" spans="1:8" ht="19.5" customHeight="1">
      <c r="A176" s="95" t="s">
        <v>210</v>
      </c>
      <c r="B176" s="174">
        <v>0</v>
      </c>
      <c r="C176" s="10">
        <v>64</v>
      </c>
      <c r="D176" s="162">
        <f>B176+C176</f>
        <v>64</v>
      </c>
      <c r="E176" s="8">
        <v>0</v>
      </c>
      <c r="F176" s="175">
        <v>887</v>
      </c>
      <c r="G176" s="10">
        <f>E176+F176</f>
        <v>887</v>
      </c>
      <c r="H176" s="116">
        <v>143</v>
      </c>
    </row>
    <row r="177" spans="1:8" ht="19.5" customHeight="1">
      <c r="A177" s="156" t="s">
        <v>211</v>
      </c>
      <c r="B177" s="157">
        <f t="shared" ref="B177:H177" si="53">B178</f>
        <v>232</v>
      </c>
      <c r="C177" s="161">
        <f t="shared" si="53"/>
        <v>2983</v>
      </c>
      <c r="D177" s="159">
        <f t="shared" si="53"/>
        <v>3215</v>
      </c>
      <c r="E177" s="158">
        <f t="shared" si="53"/>
        <v>3831</v>
      </c>
      <c r="F177" s="160">
        <f t="shared" si="53"/>
        <v>86353</v>
      </c>
      <c r="G177" s="161">
        <f t="shared" si="53"/>
        <v>90184</v>
      </c>
      <c r="H177" s="168">
        <f t="shared" si="53"/>
        <v>14138</v>
      </c>
    </row>
    <row r="178" spans="1:8" ht="19.5" customHeight="1">
      <c r="A178" s="95" t="s">
        <v>212</v>
      </c>
      <c r="B178" s="174">
        <v>232</v>
      </c>
      <c r="C178" s="10">
        <v>2983</v>
      </c>
      <c r="D178" s="162">
        <f>B178+C178</f>
        <v>3215</v>
      </c>
      <c r="E178" s="8">
        <v>3831</v>
      </c>
      <c r="F178" s="175">
        <v>86353</v>
      </c>
      <c r="G178" s="10">
        <f>E178+F178</f>
        <v>90184</v>
      </c>
      <c r="H178" s="116">
        <v>14138</v>
      </c>
    </row>
    <row r="179" spans="1:8" ht="19.5" customHeight="1">
      <c r="A179" s="156" t="s">
        <v>213</v>
      </c>
      <c r="B179" s="157">
        <f t="shared" ref="B179:H179" si="54">SUM(B180:B185)</f>
        <v>463</v>
      </c>
      <c r="C179" s="161">
        <f t="shared" si="54"/>
        <v>4366</v>
      </c>
      <c r="D179" s="159">
        <f t="shared" si="54"/>
        <v>4829</v>
      </c>
      <c r="E179" s="158">
        <f t="shared" si="54"/>
        <v>5693</v>
      </c>
      <c r="F179" s="160">
        <f t="shared" si="54"/>
        <v>108798</v>
      </c>
      <c r="G179" s="161">
        <f t="shared" si="54"/>
        <v>114491</v>
      </c>
      <c r="H179" s="168">
        <f t="shared" si="54"/>
        <v>18122</v>
      </c>
    </row>
    <row r="180" spans="1:8" ht="19.5" customHeight="1">
      <c r="A180" s="95" t="s">
        <v>214</v>
      </c>
      <c r="B180" s="174">
        <v>3</v>
      </c>
      <c r="C180" s="10">
        <v>262</v>
      </c>
      <c r="D180" s="162">
        <f t="shared" ref="D180:D185" si="55">B180+C180</f>
        <v>265</v>
      </c>
      <c r="E180" s="8">
        <v>96</v>
      </c>
      <c r="F180" s="175">
        <v>4160</v>
      </c>
      <c r="G180" s="10">
        <f t="shared" ref="G180:G185" si="56">E180+F180</f>
        <v>4256</v>
      </c>
      <c r="H180" s="116">
        <v>685</v>
      </c>
    </row>
    <row r="181" spans="1:8" ht="19.5" customHeight="1">
      <c r="A181" s="95" t="s">
        <v>215</v>
      </c>
      <c r="B181" s="174">
        <v>9</v>
      </c>
      <c r="C181" s="10">
        <v>1451</v>
      </c>
      <c r="D181" s="162">
        <f t="shared" si="55"/>
        <v>1460</v>
      </c>
      <c r="E181" s="8">
        <v>102</v>
      </c>
      <c r="F181" s="175">
        <v>62300</v>
      </c>
      <c r="G181" s="10">
        <f t="shared" si="56"/>
        <v>62402</v>
      </c>
      <c r="H181" s="116">
        <v>9591</v>
      </c>
    </row>
    <row r="182" spans="1:8" ht="19.5" customHeight="1">
      <c r="A182" s="95" t="s">
        <v>216</v>
      </c>
      <c r="B182" s="174">
        <v>193</v>
      </c>
      <c r="C182" s="10">
        <v>983</v>
      </c>
      <c r="D182" s="162">
        <f t="shared" si="55"/>
        <v>1176</v>
      </c>
      <c r="E182" s="8">
        <v>2790</v>
      </c>
      <c r="F182" s="175">
        <v>13659</v>
      </c>
      <c r="G182" s="10">
        <f t="shared" si="56"/>
        <v>16449</v>
      </c>
      <c r="H182" s="116">
        <v>2684</v>
      </c>
    </row>
    <row r="183" spans="1:8" ht="19.5" customHeight="1">
      <c r="A183" s="95" t="s">
        <v>217</v>
      </c>
      <c r="B183" s="174">
        <v>171</v>
      </c>
      <c r="C183" s="10">
        <v>383</v>
      </c>
      <c r="D183" s="162">
        <f t="shared" si="55"/>
        <v>554</v>
      </c>
      <c r="E183" s="8">
        <v>1896</v>
      </c>
      <c r="F183" s="175">
        <v>8383</v>
      </c>
      <c r="G183" s="10">
        <f t="shared" si="56"/>
        <v>10279</v>
      </c>
      <c r="H183" s="116">
        <v>1863</v>
      </c>
    </row>
    <row r="184" spans="1:8" ht="19.5" customHeight="1">
      <c r="A184" s="95" t="s">
        <v>218</v>
      </c>
      <c r="B184" s="174">
        <v>34</v>
      </c>
      <c r="C184" s="10">
        <v>829</v>
      </c>
      <c r="D184" s="162">
        <f t="shared" si="55"/>
        <v>863</v>
      </c>
      <c r="E184" s="8">
        <v>525</v>
      </c>
      <c r="F184" s="175">
        <v>12255</v>
      </c>
      <c r="G184" s="10">
        <f t="shared" si="56"/>
        <v>12780</v>
      </c>
      <c r="H184" s="116">
        <v>1984</v>
      </c>
    </row>
    <row r="185" spans="1:8" ht="19.5" customHeight="1">
      <c r="A185" s="95" t="s">
        <v>219</v>
      </c>
      <c r="B185" s="174">
        <v>53</v>
      </c>
      <c r="C185" s="10">
        <v>458</v>
      </c>
      <c r="D185" s="162">
        <f t="shared" si="55"/>
        <v>511</v>
      </c>
      <c r="E185" s="8">
        <v>284</v>
      </c>
      <c r="F185" s="175">
        <v>8041</v>
      </c>
      <c r="G185" s="10">
        <f t="shared" si="56"/>
        <v>8325</v>
      </c>
      <c r="H185" s="116">
        <v>1315</v>
      </c>
    </row>
    <row r="186" spans="1:8" ht="19.5" customHeight="1">
      <c r="A186" s="96" t="s">
        <v>10</v>
      </c>
      <c r="B186" s="99">
        <f t="shared" ref="B186:H186" si="57">B187+B194+B203</f>
        <v>4947</v>
      </c>
      <c r="C186" s="91">
        <f t="shared" si="57"/>
        <v>9054</v>
      </c>
      <c r="D186" s="105">
        <f t="shared" si="57"/>
        <v>14001</v>
      </c>
      <c r="E186" s="88">
        <f t="shared" si="57"/>
        <v>47306</v>
      </c>
      <c r="F186" s="106">
        <f t="shared" si="57"/>
        <v>158102</v>
      </c>
      <c r="G186" s="91">
        <f t="shared" si="57"/>
        <v>205408</v>
      </c>
      <c r="H186" s="115">
        <f t="shared" si="57"/>
        <v>36255</v>
      </c>
    </row>
    <row r="187" spans="1:8" ht="19.5" customHeight="1">
      <c r="A187" s="156" t="s">
        <v>220</v>
      </c>
      <c r="B187" s="157">
        <f t="shared" ref="B187:H187" si="58">SUM(B188:B193)</f>
        <v>0</v>
      </c>
      <c r="C187" s="161">
        <f t="shared" si="58"/>
        <v>3271</v>
      </c>
      <c r="D187" s="159">
        <f t="shared" si="58"/>
        <v>3271</v>
      </c>
      <c r="E187" s="158">
        <f t="shared" si="58"/>
        <v>0</v>
      </c>
      <c r="F187" s="160">
        <f t="shared" si="58"/>
        <v>73547</v>
      </c>
      <c r="G187" s="161">
        <f t="shared" si="58"/>
        <v>73547</v>
      </c>
      <c r="H187" s="168">
        <f t="shared" si="58"/>
        <v>12960</v>
      </c>
    </row>
    <row r="188" spans="1:8" ht="19.5" customHeight="1">
      <c r="A188" s="95" t="s">
        <v>221</v>
      </c>
      <c r="B188" s="174">
        <v>0</v>
      </c>
      <c r="C188" s="10">
        <v>289</v>
      </c>
      <c r="D188" s="162">
        <f t="shared" ref="D188:D193" si="59">B188+C188</f>
        <v>289</v>
      </c>
      <c r="E188" s="8">
        <v>0</v>
      </c>
      <c r="F188" s="175">
        <v>10235</v>
      </c>
      <c r="G188" s="10">
        <f t="shared" ref="G188:G193" si="60">E188+F188</f>
        <v>10235</v>
      </c>
      <c r="H188" s="116">
        <v>1883</v>
      </c>
    </row>
    <row r="189" spans="1:8" ht="19.5" customHeight="1">
      <c r="A189" s="95" t="s">
        <v>222</v>
      </c>
      <c r="B189" s="174">
        <v>0</v>
      </c>
      <c r="C189" s="10">
        <v>144</v>
      </c>
      <c r="D189" s="162">
        <f t="shared" si="59"/>
        <v>144</v>
      </c>
      <c r="E189" s="8">
        <v>0</v>
      </c>
      <c r="F189" s="175">
        <v>4450</v>
      </c>
      <c r="G189" s="10">
        <f t="shared" si="60"/>
        <v>4450</v>
      </c>
      <c r="H189" s="116">
        <v>865</v>
      </c>
    </row>
    <row r="190" spans="1:8" ht="19.5" customHeight="1">
      <c r="A190" s="95" t="s">
        <v>223</v>
      </c>
      <c r="B190" s="174">
        <v>0</v>
      </c>
      <c r="C190" s="10">
        <v>516</v>
      </c>
      <c r="D190" s="162">
        <f t="shared" si="59"/>
        <v>516</v>
      </c>
      <c r="E190" s="8">
        <v>0</v>
      </c>
      <c r="F190" s="175">
        <v>14370</v>
      </c>
      <c r="G190" s="10">
        <f t="shared" si="60"/>
        <v>14370</v>
      </c>
      <c r="H190" s="116">
        <v>2992</v>
      </c>
    </row>
    <row r="191" spans="1:8" ht="19.5" customHeight="1">
      <c r="A191" s="95" t="s">
        <v>224</v>
      </c>
      <c r="B191" s="174">
        <v>0</v>
      </c>
      <c r="C191" s="10">
        <v>1368</v>
      </c>
      <c r="D191" s="162">
        <f t="shared" si="59"/>
        <v>1368</v>
      </c>
      <c r="E191" s="8">
        <v>0</v>
      </c>
      <c r="F191" s="175">
        <v>23740</v>
      </c>
      <c r="G191" s="10">
        <f t="shared" si="60"/>
        <v>23740</v>
      </c>
      <c r="H191" s="116">
        <v>3822</v>
      </c>
    </row>
    <row r="192" spans="1:8" ht="19.5" customHeight="1">
      <c r="A192" s="95" t="s">
        <v>225</v>
      </c>
      <c r="B192" s="174">
        <v>0</v>
      </c>
      <c r="C192" s="10">
        <v>254</v>
      </c>
      <c r="D192" s="162">
        <f t="shared" si="59"/>
        <v>254</v>
      </c>
      <c r="E192" s="8">
        <v>0</v>
      </c>
      <c r="F192" s="175">
        <v>5283</v>
      </c>
      <c r="G192" s="10">
        <f t="shared" si="60"/>
        <v>5283</v>
      </c>
      <c r="H192" s="116">
        <v>822</v>
      </c>
    </row>
    <row r="193" spans="1:8" ht="19.5" customHeight="1">
      <c r="A193" s="95" t="s">
        <v>226</v>
      </c>
      <c r="B193" s="174">
        <v>0</v>
      </c>
      <c r="C193" s="10">
        <v>700</v>
      </c>
      <c r="D193" s="162">
        <f t="shared" si="59"/>
        <v>700</v>
      </c>
      <c r="E193" s="8">
        <v>0</v>
      </c>
      <c r="F193" s="175">
        <v>15469</v>
      </c>
      <c r="G193" s="10">
        <f t="shared" si="60"/>
        <v>15469</v>
      </c>
      <c r="H193" s="116">
        <v>2576</v>
      </c>
    </row>
    <row r="194" spans="1:8" ht="19.5" customHeight="1">
      <c r="A194" s="156" t="s">
        <v>227</v>
      </c>
      <c r="B194" s="157">
        <f t="shared" ref="B194:H194" si="61">SUM(B195:B202)</f>
        <v>335</v>
      </c>
      <c r="C194" s="161">
        <f t="shared" si="61"/>
        <v>293</v>
      </c>
      <c r="D194" s="159">
        <f t="shared" si="61"/>
        <v>628</v>
      </c>
      <c r="E194" s="158">
        <f t="shared" si="61"/>
        <v>3392</v>
      </c>
      <c r="F194" s="160">
        <f t="shared" si="61"/>
        <v>4697</v>
      </c>
      <c r="G194" s="161">
        <f t="shared" si="61"/>
        <v>8089</v>
      </c>
      <c r="H194" s="168">
        <f t="shared" si="61"/>
        <v>1457</v>
      </c>
    </row>
    <row r="195" spans="1:8" ht="19.5" customHeight="1">
      <c r="A195" s="95" t="s">
        <v>228</v>
      </c>
      <c r="B195" s="174">
        <v>80</v>
      </c>
      <c r="C195" s="10">
        <v>133</v>
      </c>
      <c r="D195" s="162">
        <f>B195+C195</f>
        <v>213</v>
      </c>
      <c r="E195" s="8">
        <v>785</v>
      </c>
      <c r="F195" s="175">
        <v>2329</v>
      </c>
      <c r="G195" s="10">
        <f>E195+F195</f>
        <v>3114</v>
      </c>
      <c r="H195" s="116">
        <v>555</v>
      </c>
    </row>
    <row r="196" spans="1:8" ht="19.5" customHeight="1">
      <c r="A196" s="95" t="s">
        <v>229</v>
      </c>
      <c r="B196" s="174">
        <v>7</v>
      </c>
      <c r="C196" s="10">
        <v>53</v>
      </c>
      <c r="D196" s="162">
        <f t="shared" ref="D196:D202" si="62">B196+C196</f>
        <v>60</v>
      </c>
      <c r="E196" s="8">
        <v>40</v>
      </c>
      <c r="F196" s="175">
        <v>721</v>
      </c>
      <c r="G196" s="10">
        <f t="shared" ref="G196:G202" si="63">E196+F196</f>
        <v>761</v>
      </c>
      <c r="H196" s="116">
        <v>119</v>
      </c>
    </row>
    <row r="197" spans="1:8" ht="19.5" customHeight="1">
      <c r="A197" s="95" t="s">
        <v>231</v>
      </c>
      <c r="B197" s="174">
        <v>36</v>
      </c>
      <c r="C197" s="10">
        <v>16</v>
      </c>
      <c r="D197" s="162">
        <f t="shared" si="62"/>
        <v>52</v>
      </c>
      <c r="E197" s="8">
        <v>433</v>
      </c>
      <c r="F197" s="175">
        <v>212</v>
      </c>
      <c r="G197" s="10">
        <f t="shared" si="63"/>
        <v>645</v>
      </c>
      <c r="H197" s="116">
        <v>127</v>
      </c>
    </row>
    <row r="198" spans="1:8" ht="19.5" customHeight="1">
      <c r="A198" s="95" t="s">
        <v>232</v>
      </c>
      <c r="B198" s="174">
        <v>96</v>
      </c>
      <c r="C198" s="10">
        <v>56</v>
      </c>
      <c r="D198" s="162">
        <f t="shared" si="62"/>
        <v>152</v>
      </c>
      <c r="E198" s="8">
        <v>1469</v>
      </c>
      <c r="F198" s="175">
        <v>1067</v>
      </c>
      <c r="G198" s="10">
        <f t="shared" si="63"/>
        <v>2536</v>
      </c>
      <c r="H198" s="116">
        <v>461</v>
      </c>
    </row>
    <row r="199" spans="1:8" ht="19.5" customHeight="1">
      <c r="A199" s="95" t="s">
        <v>233</v>
      </c>
      <c r="B199" s="174">
        <v>19</v>
      </c>
      <c r="C199" s="10">
        <v>11</v>
      </c>
      <c r="D199" s="162">
        <f t="shared" si="62"/>
        <v>30</v>
      </c>
      <c r="E199" s="8">
        <v>47</v>
      </c>
      <c r="F199" s="175">
        <v>83</v>
      </c>
      <c r="G199" s="10">
        <f t="shared" si="63"/>
        <v>130</v>
      </c>
      <c r="H199" s="116">
        <v>23</v>
      </c>
    </row>
    <row r="200" spans="1:8" ht="19.5" customHeight="1">
      <c r="A200" s="95" t="s">
        <v>234</v>
      </c>
      <c r="B200" s="174">
        <v>2</v>
      </c>
      <c r="C200" s="10">
        <v>0</v>
      </c>
      <c r="D200" s="162">
        <f t="shared" si="62"/>
        <v>2</v>
      </c>
      <c r="E200" s="8">
        <v>12</v>
      </c>
      <c r="F200" s="175">
        <v>0</v>
      </c>
      <c r="G200" s="10">
        <f t="shared" si="63"/>
        <v>12</v>
      </c>
      <c r="H200" s="116">
        <v>3</v>
      </c>
    </row>
    <row r="201" spans="1:8" ht="19.5" customHeight="1">
      <c r="A201" s="95" t="s">
        <v>235</v>
      </c>
      <c r="B201" s="174">
        <v>9</v>
      </c>
      <c r="C201" s="10">
        <v>7</v>
      </c>
      <c r="D201" s="162">
        <f t="shared" si="62"/>
        <v>16</v>
      </c>
      <c r="E201" s="8">
        <v>151</v>
      </c>
      <c r="F201" s="175">
        <v>114</v>
      </c>
      <c r="G201" s="10">
        <f t="shared" si="63"/>
        <v>265</v>
      </c>
      <c r="H201" s="116">
        <v>49</v>
      </c>
    </row>
    <row r="202" spans="1:8" ht="19.5" customHeight="1">
      <c r="A202" s="95" t="s">
        <v>236</v>
      </c>
      <c r="B202" s="174">
        <v>86</v>
      </c>
      <c r="C202" s="10">
        <v>17</v>
      </c>
      <c r="D202" s="162">
        <f t="shared" si="62"/>
        <v>103</v>
      </c>
      <c r="E202" s="8">
        <v>455</v>
      </c>
      <c r="F202" s="175">
        <v>171</v>
      </c>
      <c r="G202" s="10">
        <f t="shared" si="63"/>
        <v>626</v>
      </c>
      <c r="H202" s="116">
        <v>120</v>
      </c>
    </row>
    <row r="203" spans="1:8" ht="19.5" customHeight="1">
      <c r="A203" s="156" t="s">
        <v>237</v>
      </c>
      <c r="B203" s="157">
        <f t="shared" ref="B203:H203" si="64">SUM(B204:B208)</f>
        <v>4612</v>
      </c>
      <c r="C203" s="161">
        <f t="shared" si="64"/>
        <v>5490</v>
      </c>
      <c r="D203" s="159">
        <f t="shared" si="64"/>
        <v>10102</v>
      </c>
      <c r="E203" s="158">
        <f t="shared" si="64"/>
        <v>43914</v>
      </c>
      <c r="F203" s="160">
        <f t="shared" si="64"/>
        <v>79858</v>
      </c>
      <c r="G203" s="161">
        <f t="shared" si="64"/>
        <v>123772</v>
      </c>
      <c r="H203" s="168">
        <f t="shared" si="64"/>
        <v>21838</v>
      </c>
    </row>
    <row r="204" spans="1:8" ht="19.5" customHeight="1">
      <c r="A204" s="95" t="s">
        <v>238</v>
      </c>
      <c r="B204" s="174">
        <v>54</v>
      </c>
      <c r="C204" s="10">
        <v>888</v>
      </c>
      <c r="D204" s="162">
        <f>B204+C204</f>
        <v>942</v>
      </c>
      <c r="E204" s="8">
        <v>679</v>
      </c>
      <c r="F204" s="175">
        <v>12523</v>
      </c>
      <c r="G204" s="10">
        <f>E204+F204</f>
        <v>13202</v>
      </c>
      <c r="H204" s="116">
        <v>2147</v>
      </c>
    </row>
    <row r="205" spans="1:8" ht="19.5" customHeight="1">
      <c r="A205" s="95" t="s">
        <v>239</v>
      </c>
      <c r="B205" s="174">
        <v>4036</v>
      </c>
      <c r="C205" s="10">
        <v>3641</v>
      </c>
      <c r="D205" s="162">
        <f>B205+C205</f>
        <v>7677</v>
      </c>
      <c r="E205" s="8">
        <v>39195</v>
      </c>
      <c r="F205" s="175">
        <v>52968</v>
      </c>
      <c r="G205" s="10">
        <f>E205+F205</f>
        <v>92163</v>
      </c>
      <c r="H205" s="116">
        <v>16587</v>
      </c>
    </row>
    <row r="206" spans="1:8" ht="19.5" customHeight="1">
      <c r="A206" s="95" t="s">
        <v>240</v>
      </c>
      <c r="B206" s="174">
        <v>2</v>
      </c>
      <c r="C206" s="10">
        <v>85</v>
      </c>
      <c r="D206" s="162">
        <f>B206+C206</f>
        <v>87</v>
      </c>
      <c r="E206" s="8">
        <v>14</v>
      </c>
      <c r="F206" s="175">
        <v>1753</v>
      </c>
      <c r="G206" s="10">
        <f>E206+F206</f>
        <v>1767</v>
      </c>
      <c r="H206" s="116">
        <v>264</v>
      </c>
    </row>
    <row r="207" spans="1:8" ht="19.5" customHeight="1">
      <c r="A207" s="95" t="s">
        <v>241</v>
      </c>
      <c r="B207" s="174">
        <v>159</v>
      </c>
      <c r="C207" s="10">
        <v>389</v>
      </c>
      <c r="D207" s="162">
        <f>B207+C207</f>
        <v>548</v>
      </c>
      <c r="E207" s="8">
        <v>1401</v>
      </c>
      <c r="F207" s="175">
        <v>6461</v>
      </c>
      <c r="G207" s="10">
        <f>E207+F207</f>
        <v>7862</v>
      </c>
      <c r="H207" s="116">
        <v>1378</v>
      </c>
    </row>
    <row r="208" spans="1:8" ht="19.5" customHeight="1">
      <c r="A208" s="95" t="s">
        <v>242</v>
      </c>
      <c r="B208" s="174">
        <v>361</v>
      </c>
      <c r="C208" s="10">
        <v>487</v>
      </c>
      <c r="D208" s="162">
        <f>B208+C208</f>
        <v>848</v>
      </c>
      <c r="E208" s="8">
        <v>2625</v>
      </c>
      <c r="F208" s="175">
        <v>6153</v>
      </c>
      <c r="G208" s="10">
        <f>E208+F208</f>
        <v>8778</v>
      </c>
      <c r="H208" s="116">
        <v>1462</v>
      </c>
    </row>
    <row r="209" spans="1:8" ht="19.5" customHeight="1">
      <c r="A209" s="96" t="s">
        <v>11</v>
      </c>
      <c r="B209" s="99">
        <f>B210</f>
        <v>0</v>
      </c>
      <c r="C209" s="91">
        <f t="shared" ref="C209:F210" si="65">C210</f>
        <v>26471</v>
      </c>
      <c r="D209" s="105">
        <f t="shared" si="65"/>
        <v>26471</v>
      </c>
      <c r="E209" s="88">
        <f t="shared" si="65"/>
        <v>0</v>
      </c>
      <c r="F209" s="106">
        <f t="shared" si="65"/>
        <v>196812</v>
      </c>
      <c r="G209" s="91">
        <f>G210</f>
        <v>196812</v>
      </c>
      <c r="H209" s="115">
        <f>H210</f>
        <v>49765</v>
      </c>
    </row>
    <row r="210" spans="1:8" ht="19.5" customHeight="1">
      <c r="A210" s="156" t="s">
        <v>243</v>
      </c>
      <c r="B210" s="157">
        <f>B211</f>
        <v>0</v>
      </c>
      <c r="C210" s="161">
        <f t="shared" si="65"/>
        <v>26471</v>
      </c>
      <c r="D210" s="159">
        <f t="shared" si="65"/>
        <v>26471</v>
      </c>
      <c r="E210" s="158">
        <f t="shared" si="65"/>
        <v>0</v>
      </c>
      <c r="F210" s="160">
        <f t="shared" si="65"/>
        <v>196812</v>
      </c>
      <c r="G210" s="161">
        <f>G211</f>
        <v>196812</v>
      </c>
      <c r="H210" s="168">
        <f>H211</f>
        <v>49765</v>
      </c>
    </row>
    <row r="211" spans="1:8" ht="19.5" customHeight="1">
      <c r="A211" s="97" t="s">
        <v>244</v>
      </c>
      <c r="B211" s="176">
        <v>0</v>
      </c>
      <c r="C211" s="83">
        <v>26471</v>
      </c>
      <c r="D211" s="163">
        <f>B211+C211</f>
        <v>26471</v>
      </c>
      <c r="E211" s="82">
        <v>0</v>
      </c>
      <c r="F211" s="177">
        <v>196812</v>
      </c>
      <c r="G211" s="83">
        <f>E211+F211</f>
        <v>196812</v>
      </c>
      <c r="H211" s="171">
        <v>49765</v>
      </c>
    </row>
    <row r="212" spans="1:8" ht="13.5" thickBot="1"/>
    <row r="213" spans="1:8" ht="13.5" customHeight="1" thickTop="1">
      <c r="A213" s="15" t="str">
        <f>'Περιεχόμενα-Contents'!B11</f>
        <v>(Τελευταία Ενημέρωση/Last update 13/08/2026)</v>
      </c>
      <c r="B213" s="14"/>
      <c r="C213" s="14"/>
      <c r="D213" s="101"/>
      <c r="E213" s="14"/>
      <c r="F213" s="14"/>
      <c r="G213" s="101"/>
      <c r="H213" s="14"/>
    </row>
    <row r="214" spans="1:8" ht="13.5" customHeight="1">
      <c r="A214" s="13" t="str">
        <f>'Περιεχόμενα-Contents'!B12</f>
        <v>COPYRIGHT ©: 2026 ΚΥΠΡΙΑΚΗ ΔΗΜΟΚΡΑΤΙΑ, ΣΤΑΤΙΣΤΙΚΗ ΥΠΗΡΕΣΙΑ/REPUBLIC OF CYPRUS, STATISTICAL SERVICE</v>
      </c>
    </row>
  </sheetData>
  <mergeCells count="9">
    <mergeCell ref="A1:B1"/>
    <mergeCell ref="A4:H4"/>
    <mergeCell ref="A5:H5"/>
    <mergeCell ref="A7:A11"/>
    <mergeCell ref="H7:H10"/>
    <mergeCell ref="B7:D7"/>
    <mergeCell ref="E7:G7"/>
    <mergeCell ref="B8:D8"/>
    <mergeCell ref="E8:G8"/>
  </mergeCells>
  <phoneticPr fontId="49" type="noConversion"/>
  <hyperlinks>
    <hyperlink ref="A1" location="'Περιεχόμενα-Contents'!A1" display="Περιεχόμενα - Contents" xr:uid="{00000000-0004-0000-0500-000000000000}"/>
  </hyperlinks>
  <printOptions horizontalCentered="1"/>
  <pageMargins left="0.27559055118110237" right="0.15748031496062992" top="1.0236220472440944" bottom="0.47244094488188981" header="0.27559055118110237" footer="0.23622047244094491"/>
  <pageSetup paperSize="9" scale="95" fitToHeight="7" orientation="portrait" r:id="rId1"/>
  <headerFooter differentFirst="1">
    <oddHeader>&amp;R&amp;"Arial,Έντονα"ΕΡΕΥΝΑ ΥΠΗΡΕΣΙΩΝ ΚΑΙ ΜΕΤΑΦΟΡΩΝ 2024
SERVICES AND TRANSPORT SURVEY 2024
&amp;"Arial,Πλάγια"&amp;8
Πίνακας 2 (συνέχεια)
Table 2 (continued)</oddHeader>
    <oddFooter xml:space="preserve">&amp;C- &amp;P - </oddFooter>
    <firstHeader>&amp;R&amp;"Arial,Έντονα"ΕΡΕΥΝΑ ΥΠΗΡΕΣΙΩΝ ΚΑΙ ΜΕΤΑΦΟΡΩΝ 2024
SERVICES AND TRANSPORT SURVEY 2024</firstHeader>
    <firstFooter>&amp;C- &amp;P -&amp;R&amp;"Arial,Πλάγια"&amp;8(συνεχίζεται)
(continued)</firstFooter>
  </headerFooter>
  <rowBreaks count="3" manualBreakCount="3">
    <brk id="41" max="7" man="1"/>
    <brk id="74" max="7" man="1"/>
    <brk id="17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19"/>
  <sheetViews>
    <sheetView zoomScaleNormal="100" workbookViewId="0">
      <pane xSplit="1" ySplit="9" topLeftCell="B10" activePane="bottomRight" state="frozen"/>
      <selection activeCell="F2" sqref="F2"/>
      <selection pane="topRight" activeCell="F2" sqref="F2"/>
      <selection pane="bottomLeft" activeCell="F2" sqref="F2"/>
      <selection pane="bottomRight" activeCell="A2" sqref="A2"/>
    </sheetView>
  </sheetViews>
  <sheetFormatPr defaultRowHeight="12.75"/>
  <cols>
    <col min="1" max="1" width="18" style="3" customWidth="1"/>
    <col min="2" max="2" width="14.7109375" style="3" customWidth="1"/>
    <col min="3" max="4" width="15.42578125" style="3" customWidth="1"/>
    <col min="5" max="5" width="16" style="3" customWidth="1"/>
    <col min="6" max="6" width="12.28515625" style="3" customWidth="1"/>
    <col min="7" max="7" width="13.5703125" style="3" customWidth="1"/>
    <col min="8" max="8" width="14.5703125" style="3" customWidth="1"/>
    <col min="9" max="9" width="12.85546875" style="146" customWidth="1"/>
    <col min="10" max="10" width="13.85546875" style="146" customWidth="1"/>
    <col min="11" max="11" width="19.28515625" style="146" customWidth="1"/>
    <col min="12" max="12" width="14.5703125" style="146" customWidth="1"/>
    <col min="13" max="16384" width="9.140625" style="3"/>
  </cols>
  <sheetData>
    <row r="1" spans="1:12" ht="13.5" customHeight="1">
      <c r="A1" s="193" t="s">
        <v>465</v>
      </c>
      <c r="B1" s="193"/>
      <c r="C1" s="11"/>
      <c r="D1" s="11"/>
      <c r="E1" s="4"/>
      <c r="F1" s="4"/>
      <c r="G1" s="4"/>
      <c r="H1" s="4"/>
      <c r="I1" s="145"/>
      <c r="L1" s="85" t="s">
        <v>801</v>
      </c>
    </row>
    <row r="2" spans="1:12" ht="12.95" customHeight="1">
      <c r="A2" s="5"/>
      <c r="B2" s="4"/>
      <c r="C2" s="4"/>
      <c r="D2" s="4"/>
      <c r="E2" s="4"/>
      <c r="F2" s="4"/>
      <c r="G2" s="4"/>
      <c r="H2" s="4"/>
      <c r="I2" s="145"/>
      <c r="L2" s="85" t="s">
        <v>802</v>
      </c>
    </row>
    <row r="3" spans="1:12" ht="12.95" customHeight="1">
      <c r="A3" s="5"/>
      <c r="B3" s="4"/>
      <c r="C3" s="4"/>
      <c r="D3" s="4"/>
      <c r="E3" s="4"/>
      <c r="F3" s="4"/>
      <c r="G3" s="4"/>
      <c r="H3" s="4"/>
      <c r="I3" s="145"/>
      <c r="J3" s="145"/>
      <c r="K3" s="145"/>
      <c r="L3" s="145"/>
    </row>
    <row r="4" spans="1:12" ht="18.75" customHeight="1">
      <c r="A4" s="209" t="s">
        <v>821</v>
      </c>
      <c r="B4" s="209"/>
      <c r="C4" s="209"/>
      <c r="D4" s="209"/>
      <c r="E4" s="209"/>
      <c r="F4" s="209"/>
      <c r="G4" s="209"/>
      <c r="H4" s="209"/>
      <c r="I4" s="209"/>
      <c r="J4" s="209"/>
      <c r="K4" s="209"/>
      <c r="L4" s="209"/>
    </row>
    <row r="5" spans="1:12" ht="18" customHeight="1" thickBot="1">
      <c r="A5" s="196" t="s">
        <v>822</v>
      </c>
      <c r="B5" s="196"/>
      <c r="C5" s="196"/>
      <c r="D5" s="196"/>
      <c r="E5" s="196"/>
      <c r="F5" s="196"/>
      <c r="G5" s="196"/>
      <c r="H5" s="196"/>
      <c r="I5" s="196"/>
      <c r="J5" s="196"/>
      <c r="K5" s="196"/>
      <c r="L5" s="196"/>
    </row>
    <row r="6" spans="1:12" ht="7.5" customHeight="1" thickTop="1"/>
    <row r="7" spans="1:12" ht="13.5" customHeight="1">
      <c r="L7" s="147" t="s">
        <v>0</v>
      </c>
    </row>
    <row r="8" spans="1:12" ht="56.25" customHeight="1">
      <c r="A8" s="89" t="s">
        <v>742</v>
      </c>
      <c r="B8" s="134" t="s">
        <v>754</v>
      </c>
      <c r="C8" s="134" t="s">
        <v>755</v>
      </c>
      <c r="D8" s="134" t="s">
        <v>756</v>
      </c>
      <c r="E8" s="134" t="s">
        <v>757</v>
      </c>
      <c r="F8" s="134" t="s">
        <v>758</v>
      </c>
      <c r="G8" s="134" t="s">
        <v>759</v>
      </c>
      <c r="H8" s="134" t="s">
        <v>760</v>
      </c>
      <c r="I8" s="148" t="s">
        <v>761</v>
      </c>
      <c r="J8" s="148" t="s">
        <v>762</v>
      </c>
      <c r="K8" s="148" t="s">
        <v>763</v>
      </c>
      <c r="L8" s="149" t="s">
        <v>741</v>
      </c>
    </row>
    <row r="9" spans="1:12" ht="39.75" customHeight="1">
      <c r="A9" s="128" t="s">
        <v>739</v>
      </c>
      <c r="B9" s="136" t="s">
        <v>452</v>
      </c>
      <c r="C9" s="136" t="s">
        <v>701</v>
      </c>
      <c r="D9" s="136" t="s">
        <v>721</v>
      </c>
      <c r="E9" s="136" t="s">
        <v>722</v>
      </c>
      <c r="F9" s="136" t="s">
        <v>714</v>
      </c>
      <c r="G9" s="136" t="s">
        <v>715</v>
      </c>
      <c r="H9" s="136" t="s">
        <v>453</v>
      </c>
      <c r="I9" s="150" t="s">
        <v>454</v>
      </c>
      <c r="J9" s="150" t="s">
        <v>455</v>
      </c>
      <c r="K9" s="150" t="s">
        <v>457</v>
      </c>
      <c r="L9" s="151" t="s">
        <v>456</v>
      </c>
    </row>
    <row r="10" spans="1:12" ht="19.5" customHeight="1">
      <c r="A10" s="70" t="s">
        <v>3</v>
      </c>
      <c r="B10" s="90">
        <f>B11+B17+B20+B27</f>
        <v>5232415</v>
      </c>
      <c r="C10" s="90">
        <f t="shared" ref="C10:L10" si="0">C11+C17+C20+C27</f>
        <v>11267</v>
      </c>
      <c r="D10" s="90">
        <f t="shared" si="0"/>
        <v>42</v>
      </c>
      <c r="E10" s="90">
        <f t="shared" si="0"/>
        <v>0</v>
      </c>
      <c r="F10" s="90">
        <f t="shared" si="0"/>
        <v>5458</v>
      </c>
      <c r="G10" s="90">
        <f t="shared" si="0"/>
        <v>7123</v>
      </c>
      <c r="H10" s="90">
        <f t="shared" si="0"/>
        <v>5256305</v>
      </c>
      <c r="I10" s="141">
        <f t="shared" si="0"/>
        <v>459</v>
      </c>
      <c r="J10" s="141">
        <f t="shared" si="0"/>
        <v>12259</v>
      </c>
      <c r="K10" s="141">
        <f t="shared" si="0"/>
        <v>9050</v>
      </c>
      <c r="L10" s="142">
        <f t="shared" si="0"/>
        <v>5259973</v>
      </c>
    </row>
    <row r="11" spans="1:12" ht="19.5" customHeight="1">
      <c r="A11" s="153" t="s">
        <v>46</v>
      </c>
      <c r="B11" s="161">
        <f>SUM(B12:B16)</f>
        <v>524946</v>
      </c>
      <c r="C11" s="161">
        <f>SUM(C12:C16)</f>
        <v>6937</v>
      </c>
      <c r="D11" s="161">
        <f>SUM(D12:D16)</f>
        <v>0</v>
      </c>
      <c r="E11" s="161">
        <f t="shared" ref="E11:K11" si="1">SUM(E12:E16)</f>
        <v>0</v>
      </c>
      <c r="F11" s="161">
        <f t="shared" si="1"/>
        <v>1543</v>
      </c>
      <c r="G11" s="161">
        <f t="shared" si="1"/>
        <v>350</v>
      </c>
      <c r="H11" s="161">
        <f>SUM(H12:H16)</f>
        <v>533776</v>
      </c>
      <c r="I11" s="164">
        <f t="shared" si="1"/>
        <v>183</v>
      </c>
      <c r="J11" s="164">
        <f t="shared" si="1"/>
        <v>2301</v>
      </c>
      <c r="K11" s="164">
        <f t="shared" si="1"/>
        <v>4881</v>
      </c>
      <c r="L11" s="165">
        <f>SUM(L12:L16)</f>
        <v>531379</v>
      </c>
    </row>
    <row r="12" spans="1:12" ht="19.5" customHeight="1">
      <c r="A12" s="69" t="s">
        <v>47</v>
      </c>
      <c r="B12" s="10">
        <v>123344</v>
      </c>
      <c r="C12" s="10">
        <v>0</v>
      </c>
      <c r="D12" s="10">
        <v>0</v>
      </c>
      <c r="E12" s="10">
        <v>0</v>
      </c>
      <c r="F12" s="10">
        <v>813</v>
      </c>
      <c r="G12" s="10">
        <v>0</v>
      </c>
      <c r="H12" s="10">
        <f t="shared" ref="H12:H16" si="2">SUM(B12:G12)</f>
        <v>124157</v>
      </c>
      <c r="I12" s="172">
        <v>0</v>
      </c>
      <c r="J12" s="172">
        <v>1129</v>
      </c>
      <c r="K12" s="172">
        <v>0</v>
      </c>
      <c r="L12" s="166">
        <f>SUM(H12:J12,-K12)</f>
        <v>125286</v>
      </c>
    </row>
    <row r="13" spans="1:12" ht="19.5" customHeight="1">
      <c r="A13" s="69" t="s">
        <v>48</v>
      </c>
      <c r="B13" s="10">
        <v>62412</v>
      </c>
      <c r="C13" s="10">
        <v>0</v>
      </c>
      <c r="D13" s="10">
        <v>0</v>
      </c>
      <c r="E13" s="10">
        <v>0</v>
      </c>
      <c r="F13" s="10">
        <v>138</v>
      </c>
      <c r="G13" s="10">
        <v>1</v>
      </c>
      <c r="H13" s="10">
        <f t="shared" si="2"/>
        <v>62551</v>
      </c>
      <c r="I13" s="172">
        <v>0</v>
      </c>
      <c r="J13" s="172">
        <v>29</v>
      </c>
      <c r="K13" s="172">
        <v>0</v>
      </c>
      <c r="L13" s="166">
        <f>SUM(H13:J13,-K13)</f>
        <v>62580</v>
      </c>
    </row>
    <row r="14" spans="1:12" ht="19.5" customHeight="1">
      <c r="A14" s="69" t="s">
        <v>49</v>
      </c>
      <c r="B14" s="10">
        <v>51451</v>
      </c>
      <c r="C14" s="10">
        <v>230</v>
      </c>
      <c r="D14" s="10">
        <v>0</v>
      </c>
      <c r="E14" s="10">
        <v>0</v>
      </c>
      <c r="F14" s="10">
        <v>46</v>
      </c>
      <c r="G14" s="10">
        <v>0</v>
      </c>
      <c r="H14" s="10">
        <f t="shared" si="2"/>
        <v>51727</v>
      </c>
      <c r="I14" s="172">
        <v>0</v>
      </c>
      <c r="J14" s="172">
        <v>464</v>
      </c>
      <c r="K14" s="172">
        <v>313</v>
      </c>
      <c r="L14" s="166">
        <f>SUM(H14:J14,-K14)</f>
        <v>51878</v>
      </c>
    </row>
    <row r="15" spans="1:12" ht="19.5" customHeight="1">
      <c r="A15" s="69" t="s">
        <v>50</v>
      </c>
      <c r="B15" s="10">
        <v>282862</v>
      </c>
      <c r="C15" s="10">
        <v>6707</v>
      </c>
      <c r="D15" s="10">
        <v>0</v>
      </c>
      <c r="E15" s="10">
        <v>0</v>
      </c>
      <c r="F15" s="10">
        <v>546</v>
      </c>
      <c r="G15" s="10">
        <v>349</v>
      </c>
      <c r="H15" s="10">
        <f t="shared" si="2"/>
        <v>290464</v>
      </c>
      <c r="I15" s="172">
        <v>183</v>
      </c>
      <c r="J15" s="172">
        <v>679</v>
      </c>
      <c r="K15" s="172">
        <v>4568</v>
      </c>
      <c r="L15" s="166">
        <f>SUM(H15:J15,-K15)</f>
        <v>286758</v>
      </c>
    </row>
    <row r="16" spans="1:12" ht="19.5" customHeight="1">
      <c r="A16" s="69" t="s">
        <v>51</v>
      </c>
      <c r="B16" s="10">
        <v>4877</v>
      </c>
      <c r="C16" s="10">
        <v>0</v>
      </c>
      <c r="D16" s="10">
        <v>0</v>
      </c>
      <c r="E16" s="10">
        <v>0</v>
      </c>
      <c r="F16" s="10">
        <v>0</v>
      </c>
      <c r="G16" s="10">
        <v>0</v>
      </c>
      <c r="H16" s="10">
        <f t="shared" si="2"/>
        <v>4877</v>
      </c>
      <c r="I16" s="172">
        <v>0</v>
      </c>
      <c r="J16" s="172">
        <v>0</v>
      </c>
      <c r="K16" s="172">
        <v>0</v>
      </c>
      <c r="L16" s="166">
        <f>SUM(H16:J16,-K16)</f>
        <v>4877</v>
      </c>
    </row>
    <row r="17" spans="1:12" s="7" customFormat="1" ht="19.5" customHeight="1">
      <c r="A17" s="153" t="s">
        <v>797</v>
      </c>
      <c r="B17" s="161">
        <f t="shared" ref="B17:L17" si="3">SUM(B18:B19)</f>
        <v>228929</v>
      </c>
      <c r="C17" s="161">
        <f t="shared" si="3"/>
        <v>3612</v>
      </c>
      <c r="D17" s="161">
        <f t="shared" si="3"/>
        <v>0</v>
      </c>
      <c r="E17" s="161">
        <f t="shared" si="3"/>
        <v>0</v>
      </c>
      <c r="F17" s="161">
        <f t="shared" si="3"/>
        <v>183</v>
      </c>
      <c r="G17" s="161">
        <f t="shared" si="3"/>
        <v>47</v>
      </c>
      <c r="H17" s="161">
        <f t="shared" si="3"/>
        <v>232771</v>
      </c>
      <c r="I17" s="164">
        <f t="shared" si="3"/>
        <v>0</v>
      </c>
      <c r="J17" s="164">
        <f t="shared" si="3"/>
        <v>2632</v>
      </c>
      <c r="K17" s="164">
        <f t="shared" si="3"/>
        <v>3954</v>
      </c>
      <c r="L17" s="165">
        <f t="shared" si="3"/>
        <v>231449</v>
      </c>
    </row>
    <row r="18" spans="1:12" s="7" customFormat="1" ht="19.5" customHeight="1">
      <c r="A18" s="69" t="s">
        <v>798</v>
      </c>
      <c r="B18" s="10">
        <v>151501</v>
      </c>
      <c r="C18" s="10">
        <v>3612</v>
      </c>
      <c r="D18" s="10">
        <v>0</v>
      </c>
      <c r="E18" s="10">
        <v>0</v>
      </c>
      <c r="F18" s="10">
        <v>183</v>
      </c>
      <c r="G18" s="10">
        <v>47</v>
      </c>
      <c r="H18" s="10">
        <f>SUM(B18:G18)</f>
        <v>155343</v>
      </c>
      <c r="I18" s="172">
        <v>0</v>
      </c>
      <c r="J18" s="172">
        <v>2506</v>
      </c>
      <c r="K18" s="172">
        <v>3954</v>
      </c>
      <c r="L18" s="166">
        <f>SUM(H18:J18,-K18)</f>
        <v>153895</v>
      </c>
    </row>
    <row r="19" spans="1:12" s="7" customFormat="1" ht="19.5" customHeight="1">
      <c r="A19" s="69" t="s">
        <v>54</v>
      </c>
      <c r="B19" s="10">
        <v>77428</v>
      </c>
      <c r="C19" s="10">
        <v>0</v>
      </c>
      <c r="D19" s="10">
        <v>0</v>
      </c>
      <c r="E19" s="10">
        <v>0</v>
      </c>
      <c r="F19" s="10">
        <v>0</v>
      </c>
      <c r="G19" s="10">
        <v>0</v>
      </c>
      <c r="H19" s="10">
        <f t="shared" ref="H19" si="4">SUM(B19:G19)</f>
        <v>77428</v>
      </c>
      <c r="I19" s="172">
        <v>0</v>
      </c>
      <c r="J19" s="172">
        <v>126</v>
      </c>
      <c r="K19" s="172">
        <v>0</v>
      </c>
      <c r="L19" s="166">
        <f>SUM(H19:J19,-K19)</f>
        <v>77554</v>
      </c>
    </row>
    <row r="20" spans="1:12" ht="19.5" customHeight="1">
      <c r="A20" s="153" t="s">
        <v>57</v>
      </c>
      <c r="B20" s="161">
        <f>SUM(B21:B26)</f>
        <v>4336754</v>
      </c>
      <c r="C20" s="161">
        <f t="shared" ref="C20:L20" si="5">SUM(C21:C26)</f>
        <v>718</v>
      </c>
      <c r="D20" s="161">
        <f t="shared" si="5"/>
        <v>0</v>
      </c>
      <c r="E20" s="161">
        <f>SUM(E21:E26)</f>
        <v>0</v>
      </c>
      <c r="F20" s="161">
        <f>SUM(F21:F26)</f>
        <v>3415</v>
      </c>
      <c r="G20" s="161">
        <f>SUM(G21:G26)</f>
        <v>6598</v>
      </c>
      <c r="H20" s="161">
        <f t="shared" si="5"/>
        <v>4347485</v>
      </c>
      <c r="I20" s="164">
        <f t="shared" si="5"/>
        <v>0</v>
      </c>
      <c r="J20" s="164">
        <f t="shared" si="5"/>
        <v>6509</v>
      </c>
      <c r="K20" s="164">
        <f t="shared" si="5"/>
        <v>215</v>
      </c>
      <c r="L20" s="165">
        <f t="shared" si="5"/>
        <v>4353779</v>
      </c>
    </row>
    <row r="21" spans="1:12" ht="19.5" customHeight="1">
      <c r="A21" s="69" t="s">
        <v>58</v>
      </c>
      <c r="B21" s="10">
        <v>52653</v>
      </c>
      <c r="C21" s="10">
        <v>0</v>
      </c>
      <c r="D21" s="10">
        <v>0</v>
      </c>
      <c r="E21" s="10">
        <v>0</v>
      </c>
      <c r="F21" s="10">
        <v>40</v>
      </c>
      <c r="G21" s="10">
        <v>0</v>
      </c>
      <c r="H21" s="10">
        <f t="shared" ref="H21:H26" si="6">SUM(B21:G21)</f>
        <v>52693</v>
      </c>
      <c r="I21" s="172">
        <v>0</v>
      </c>
      <c r="J21" s="172">
        <v>597</v>
      </c>
      <c r="K21" s="172">
        <v>0</v>
      </c>
      <c r="L21" s="166">
        <f t="shared" ref="L21:L26" si="7">SUM(H21:J21,-K21)</f>
        <v>53290</v>
      </c>
    </row>
    <row r="22" spans="1:12" ht="19.5" customHeight="1">
      <c r="A22" s="69" t="s">
        <v>60</v>
      </c>
      <c r="B22" s="10">
        <v>21776</v>
      </c>
      <c r="C22" s="10">
        <v>718</v>
      </c>
      <c r="D22" s="10">
        <v>0</v>
      </c>
      <c r="E22" s="10">
        <v>0</v>
      </c>
      <c r="F22" s="10">
        <v>11</v>
      </c>
      <c r="G22" s="10">
        <v>3</v>
      </c>
      <c r="H22" s="10">
        <f t="shared" si="6"/>
        <v>22508</v>
      </c>
      <c r="I22" s="172">
        <v>0</v>
      </c>
      <c r="J22" s="172">
        <v>21</v>
      </c>
      <c r="K22" s="172">
        <v>215</v>
      </c>
      <c r="L22" s="166">
        <f t="shared" si="7"/>
        <v>22314</v>
      </c>
    </row>
    <row r="23" spans="1:12" ht="19.5" customHeight="1">
      <c r="A23" s="69" t="s">
        <v>61</v>
      </c>
      <c r="B23" s="10">
        <v>201508</v>
      </c>
      <c r="C23" s="10">
        <v>0</v>
      </c>
      <c r="D23" s="10">
        <v>0</v>
      </c>
      <c r="E23" s="10">
        <v>0</v>
      </c>
      <c r="F23" s="10">
        <v>342</v>
      </c>
      <c r="G23" s="10">
        <v>0</v>
      </c>
      <c r="H23" s="10">
        <f t="shared" si="6"/>
        <v>201850</v>
      </c>
      <c r="I23" s="172">
        <v>0</v>
      </c>
      <c r="J23" s="172">
        <v>119</v>
      </c>
      <c r="K23" s="172">
        <v>0</v>
      </c>
      <c r="L23" s="166">
        <f t="shared" si="7"/>
        <v>201969</v>
      </c>
    </row>
    <row r="24" spans="1:12" ht="19.5" customHeight="1">
      <c r="A24" s="69" t="s">
        <v>62</v>
      </c>
      <c r="B24" s="10">
        <v>367090</v>
      </c>
      <c r="C24" s="10">
        <v>0</v>
      </c>
      <c r="D24" s="10">
        <v>0</v>
      </c>
      <c r="E24" s="10">
        <v>0</v>
      </c>
      <c r="F24" s="10">
        <v>0</v>
      </c>
      <c r="G24" s="10">
        <v>134</v>
      </c>
      <c r="H24" s="10">
        <f t="shared" si="6"/>
        <v>367224</v>
      </c>
      <c r="I24" s="172">
        <v>0</v>
      </c>
      <c r="J24" s="172">
        <v>361</v>
      </c>
      <c r="K24" s="172">
        <v>0</v>
      </c>
      <c r="L24" s="166">
        <f t="shared" si="7"/>
        <v>367585</v>
      </c>
    </row>
    <row r="25" spans="1:12" ht="19.5" customHeight="1">
      <c r="A25" s="69" t="s">
        <v>63</v>
      </c>
      <c r="B25" s="10">
        <v>36280</v>
      </c>
      <c r="C25" s="10">
        <v>0</v>
      </c>
      <c r="D25" s="10">
        <v>0</v>
      </c>
      <c r="E25" s="10">
        <v>0</v>
      </c>
      <c r="F25" s="10">
        <v>280</v>
      </c>
      <c r="G25" s="10">
        <v>0</v>
      </c>
      <c r="H25" s="10">
        <f t="shared" si="6"/>
        <v>36560</v>
      </c>
      <c r="I25" s="172">
        <v>0</v>
      </c>
      <c r="J25" s="172">
        <v>95</v>
      </c>
      <c r="K25" s="172">
        <v>0</v>
      </c>
      <c r="L25" s="166">
        <f t="shared" si="7"/>
        <v>36655</v>
      </c>
    </row>
    <row r="26" spans="1:12" ht="19.5" customHeight="1">
      <c r="A26" s="69" t="s">
        <v>64</v>
      </c>
      <c r="B26" s="10">
        <v>3657447</v>
      </c>
      <c r="C26" s="10">
        <v>0</v>
      </c>
      <c r="D26" s="10">
        <v>0</v>
      </c>
      <c r="E26" s="10">
        <v>0</v>
      </c>
      <c r="F26" s="10">
        <v>2742</v>
      </c>
      <c r="G26" s="10">
        <v>6461</v>
      </c>
      <c r="H26" s="10">
        <f t="shared" si="6"/>
        <v>3666650</v>
      </c>
      <c r="I26" s="172">
        <v>0</v>
      </c>
      <c r="J26" s="172">
        <v>5316</v>
      </c>
      <c r="K26" s="172">
        <v>0</v>
      </c>
      <c r="L26" s="166">
        <f t="shared" si="7"/>
        <v>3671966</v>
      </c>
    </row>
    <row r="27" spans="1:12" ht="19.5" customHeight="1">
      <c r="A27" s="153" t="s">
        <v>65</v>
      </c>
      <c r="B27" s="161">
        <f t="shared" ref="B27:L27" si="8">SUM(B28:B29)</f>
        <v>141786</v>
      </c>
      <c r="C27" s="161">
        <f t="shared" si="8"/>
        <v>0</v>
      </c>
      <c r="D27" s="161">
        <f t="shared" si="8"/>
        <v>42</v>
      </c>
      <c r="E27" s="161">
        <f t="shared" si="8"/>
        <v>0</v>
      </c>
      <c r="F27" s="161">
        <f t="shared" si="8"/>
        <v>317</v>
      </c>
      <c r="G27" s="161">
        <f t="shared" si="8"/>
        <v>128</v>
      </c>
      <c r="H27" s="161">
        <f t="shared" si="8"/>
        <v>142273</v>
      </c>
      <c r="I27" s="164">
        <f t="shared" si="8"/>
        <v>276</v>
      </c>
      <c r="J27" s="164">
        <f t="shared" si="8"/>
        <v>817</v>
      </c>
      <c r="K27" s="164">
        <f t="shared" si="8"/>
        <v>0</v>
      </c>
      <c r="L27" s="165">
        <f t="shared" si="8"/>
        <v>143366</v>
      </c>
    </row>
    <row r="28" spans="1:12" ht="19.5" customHeight="1">
      <c r="A28" s="69" t="s">
        <v>66</v>
      </c>
      <c r="B28" s="10">
        <v>20834</v>
      </c>
      <c r="C28" s="10">
        <v>0</v>
      </c>
      <c r="D28" s="10">
        <v>0</v>
      </c>
      <c r="E28" s="10">
        <v>0</v>
      </c>
      <c r="F28" s="10">
        <v>0</v>
      </c>
      <c r="G28" s="10">
        <v>0</v>
      </c>
      <c r="H28" s="10">
        <v>20834</v>
      </c>
      <c r="I28" s="172">
        <v>276</v>
      </c>
      <c r="J28" s="172">
        <v>0</v>
      </c>
      <c r="K28" s="172">
        <v>0</v>
      </c>
      <c r="L28" s="166">
        <f>SUM(H28:J28,-K28)</f>
        <v>21110</v>
      </c>
    </row>
    <row r="29" spans="1:12" ht="19.5" customHeight="1">
      <c r="A29" s="69" t="s">
        <v>67</v>
      </c>
      <c r="B29" s="10">
        <v>120952</v>
      </c>
      <c r="C29" s="10">
        <v>0</v>
      </c>
      <c r="D29" s="10">
        <v>42</v>
      </c>
      <c r="E29" s="10">
        <v>0</v>
      </c>
      <c r="F29" s="10">
        <v>317</v>
      </c>
      <c r="G29" s="10">
        <v>128</v>
      </c>
      <c r="H29" s="10">
        <v>121439</v>
      </c>
      <c r="I29" s="172">
        <v>0</v>
      </c>
      <c r="J29" s="172">
        <v>817</v>
      </c>
      <c r="K29" s="172">
        <v>0</v>
      </c>
      <c r="L29" s="166">
        <f>SUM(H29:J29,-K29)</f>
        <v>122256</v>
      </c>
    </row>
    <row r="30" spans="1:12" ht="19.5" customHeight="1">
      <c r="A30" s="71" t="s">
        <v>245</v>
      </c>
      <c r="B30" s="91">
        <f t="shared" ref="B30:L30" si="9">B31+B35</f>
        <v>3971081</v>
      </c>
      <c r="C30" s="91">
        <f t="shared" si="9"/>
        <v>33627</v>
      </c>
      <c r="D30" s="91">
        <f t="shared" si="9"/>
        <v>7064</v>
      </c>
      <c r="E30" s="91">
        <f t="shared" si="9"/>
        <v>17734</v>
      </c>
      <c r="F30" s="91">
        <f t="shared" si="9"/>
        <v>22074</v>
      </c>
      <c r="G30" s="91">
        <f t="shared" si="9"/>
        <v>662</v>
      </c>
      <c r="H30" s="91">
        <f t="shared" si="9"/>
        <v>4052242</v>
      </c>
      <c r="I30" s="143">
        <f t="shared" si="9"/>
        <v>261</v>
      </c>
      <c r="J30" s="143">
        <f t="shared" si="9"/>
        <v>20251</v>
      </c>
      <c r="K30" s="143">
        <f t="shared" si="9"/>
        <v>22332</v>
      </c>
      <c r="L30" s="144">
        <f t="shared" si="9"/>
        <v>4050422</v>
      </c>
    </row>
    <row r="31" spans="1:12" ht="19.5" customHeight="1">
      <c r="A31" s="153" t="s">
        <v>246</v>
      </c>
      <c r="B31" s="161">
        <f t="shared" ref="B31:L31" si="10">SUM(B32:B34)</f>
        <v>1959074</v>
      </c>
      <c r="C31" s="161">
        <f t="shared" si="10"/>
        <v>25861</v>
      </c>
      <c r="D31" s="161">
        <f t="shared" si="10"/>
        <v>50</v>
      </c>
      <c r="E31" s="161">
        <f t="shared" si="10"/>
        <v>17734</v>
      </c>
      <c r="F31" s="161">
        <f t="shared" si="10"/>
        <v>16631</v>
      </c>
      <c r="G31" s="161">
        <f t="shared" si="10"/>
        <v>229</v>
      </c>
      <c r="H31" s="161">
        <f t="shared" si="10"/>
        <v>2019579</v>
      </c>
      <c r="I31" s="164">
        <f t="shared" si="10"/>
        <v>306</v>
      </c>
      <c r="J31" s="164">
        <f t="shared" si="10"/>
        <v>8056</v>
      </c>
      <c r="K31" s="164">
        <f t="shared" si="10"/>
        <v>17572</v>
      </c>
      <c r="L31" s="165">
        <f t="shared" si="10"/>
        <v>2010369</v>
      </c>
    </row>
    <row r="32" spans="1:12" ht="19.5" customHeight="1">
      <c r="A32" s="69" t="s">
        <v>248</v>
      </c>
      <c r="B32" s="10">
        <v>1846216</v>
      </c>
      <c r="C32" s="10">
        <v>25839</v>
      </c>
      <c r="D32" s="10">
        <v>50</v>
      </c>
      <c r="E32" s="10">
        <v>17734</v>
      </c>
      <c r="F32" s="10">
        <v>16083</v>
      </c>
      <c r="G32" s="10">
        <v>178</v>
      </c>
      <c r="H32" s="10">
        <f t="shared" ref="H32:H33" si="11">SUM(B32:G32)</f>
        <v>1906100</v>
      </c>
      <c r="I32" s="172">
        <v>306</v>
      </c>
      <c r="J32" s="172">
        <v>6934</v>
      </c>
      <c r="K32" s="172">
        <v>17564</v>
      </c>
      <c r="L32" s="166">
        <f>SUM(H32:J32,-K32)</f>
        <v>1895776</v>
      </c>
    </row>
    <row r="33" spans="1:12" ht="19.5" customHeight="1">
      <c r="A33" s="69" t="s">
        <v>249</v>
      </c>
      <c r="B33" s="10">
        <v>96654</v>
      </c>
      <c r="C33" s="10">
        <v>0</v>
      </c>
      <c r="D33" s="10">
        <v>0</v>
      </c>
      <c r="E33" s="10">
        <v>0</v>
      </c>
      <c r="F33" s="10">
        <v>384</v>
      </c>
      <c r="G33" s="10">
        <v>32</v>
      </c>
      <c r="H33" s="10">
        <f t="shared" si="11"/>
        <v>97070</v>
      </c>
      <c r="I33" s="172">
        <v>0</v>
      </c>
      <c r="J33" s="172">
        <v>749</v>
      </c>
      <c r="K33" s="172">
        <v>0</v>
      </c>
      <c r="L33" s="166">
        <f>SUM(H33:J33,-K33)</f>
        <v>97819</v>
      </c>
    </row>
    <row r="34" spans="1:12" ht="19.5" customHeight="1">
      <c r="A34" s="69" t="s">
        <v>787</v>
      </c>
      <c r="B34" s="10">
        <v>16204</v>
      </c>
      <c r="C34" s="10">
        <v>22</v>
      </c>
      <c r="D34" s="10">
        <v>0</v>
      </c>
      <c r="E34" s="10">
        <v>0</v>
      </c>
      <c r="F34" s="10">
        <v>164</v>
      </c>
      <c r="G34" s="10">
        <v>19</v>
      </c>
      <c r="H34" s="10">
        <f>SUM(B34:G34)</f>
        <v>16409</v>
      </c>
      <c r="I34" s="172">
        <v>0</v>
      </c>
      <c r="J34" s="172">
        <v>373</v>
      </c>
      <c r="K34" s="172">
        <v>8</v>
      </c>
      <c r="L34" s="166">
        <f>SUM(H34:J34,-K34)</f>
        <v>16774</v>
      </c>
    </row>
    <row r="35" spans="1:12" ht="19.5" customHeight="1">
      <c r="A35" s="153" t="s">
        <v>252</v>
      </c>
      <c r="B35" s="161">
        <f t="shared" ref="B35:L35" si="12">SUM(B36:B39)</f>
        <v>2012007</v>
      </c>
      <c r="C35" s="161">
        <f t="shared" si="12"/>
        <v>7766</v>
      </c>
      <c r="D35" s="161">
        <f t="shared" si="12"/>
        <v>7014</v>
      </c>
      <c r="E35" s="161">
        <f t="shared" si="12"/>
        <v>0</v>
      </c>
      <c r="F35" s="161">
        <f t="shared" si="12"/>
        <v>5443</v>
      </c>
      <c r="G35" s="161">
        <f t="shared" si="12"/>
        <v>433</v>
      </c>
      <c r="H35" s="161">
        <f t="shared" si="12"/>
        <v>2032663</v>
      </c>
      <c r="I35" s="164">
        <f t="shared" si="12"/>
        <v>-45</v>
      </c>
      <c r="J35" s="164">
        <f t="shared" si="12"/>
        <v>12195</v>
      </c>
      <c r="K35" s="164">
        <f t="shared" si="12"/>
        <v>4760</v>
      </c>
      <c r="L35" s="165">
        <f t="shared" si="12"/>
        <v>2040053</v>
      </c>
    </row>
    <row r="36" spans="1:12" ht="19.5" customHeight="1">
      <c r="A36" s="69" t="s">
        <v>253</v>
      </c>
      <c r="B36" s="10">
        <v>1398540</v>
      </c>
      <c r="C36" s="10">
        <v>4317</v>
      </c>
      <c r="D36" s="10">
        <v>5575</v>
      </c>
      <c r="E36" s="10">
        <v>0</v>
      </c>
      <c r="F36" s="10">
        <v>4214</v>
      </c>
      <c r="G36" s="10">
        <v>278</v>
      </c>
      <c r="H36" s="10">
        <f t="shared" ref="H36:H39" si="13">SUM(B36:G36)</f>
        <v>1412924</v>
      </c>
      <c r="I36" s="172">
        <v>-46</v>
      </c>
      <c r="J36" s="172">
        <v>9324</v>
      </c>
      <c r="K36" s="172">
        <v>2624</v>
      </c>
      <c r="L36" s="166">
        <f>SUM(H36:J36,-K36)</f>
        <v>1419578</v>
      </c>
    </row>
    <row r="37" spans="1:12" ht="19.5" customHeight="1">
      <c r="A37" s="69" t="s">
        <v>254</v>
      </c>
      <c r="B37" s="10">
        <v>18771</v>
      </c>
      <c r="C37" s="10">
        <v>0</v>
      </c>
      <c r="D37" s="10">
        <v>0</v>
      </c>
      <c r="E37" s="10">
        <v>0</v>
      </c>
      <c r="F37" s="10">
        <v>41</v>
      </c>
      <c r="G37" s="10">
        <v>0</v>
      </c>
      <c r="H37" s="10">
        <f t="shared" si="13"/>
        <v>18812</v>
      </c>
      <c r="I37" s="172">
        <v>0</v>
      </c>
      <c r="J37" s="172">
        <v>55</v>
      </c>
      <c r="K37" s="172">
        <v>0</v>
      </c>
      <c r="L37" s="166">
        <f>SUM(H37:J37,-K37)</f>
        <v>18867</v>
      </c>
    </row>
    <row r="38" spans="1:12" ht="19.5" customHeight="1">
      <c r="A38" s="69" t="s">
        <v>255</v>
      </c>
      <c r="B38" s="10">
        <v>107668</v>
      </c>
      <c r="C38" s="10">
        <v>353</v>
      </c>
      <c r="D38" s="10">
        <v>0</v>
      </c>
      <c r="E38" s="10">
        <v>0</v>
      </c>
      <c r="F38" s="10">
        <v>236</v>
      </c>
      <c r="G38" s="10">
        <v>0</v>
      </c>
      <c r="H38" s="10">
        <f t="shared" si="13"/>
        <v>108257</v>
      </c>
      <c r="I38" s="172">
        <v>0</v>
      </c>
      <c r="J38" s="172">
        <v>475</v>
      </c>
      <c r="K38" s="172">
        <v>294</v>
      </c>
      <c r="L38" s="166">
        <f>SUM(H38:J38,-K38)</f>
        <v>108438</v>
      </c>
    </row>
    <row r="39" spans="1:12" ht="19.5" customHeight="1">
      <c r="A39" s="69" t="s">
        <v>256</v>
      </c>
      <c r="B39" s="10">
        <v>487028</v>
      </c>
      <c r="C39" s="10">
        <v>3096</v>
      </c>
      <c r="D39" s="10">
        <v>1439</v>
      </c>
      <c r="E39" s="10">
        <v>0</v>
      </c>
      <c r="F39" s="10">
        <v>952</v>
      </c>
      <c r="G39" s="10">
        <v>155</v>
      </c>
      <c r="H39" s="10">
        <f t="shared" si="13"/>
        <v>492670</v>
      </c>
      <c r="I39" s="172">
        <v>1</v>
      </c>
      <c r="J39" s="172">
        <v>2341</v>
      </c>
      <c r="K39" s="172">
        <v>1842</v>
      </c>
      <c r="L39" s="166">
        <f>SUM(H39:J39,-K39)</f>
        <v>493170</v>
      </c>
    </row>
    <row r="40" spans="1:12" ht="19.5" customHeight="1">
      <c r="A40" s="71" t="s">
        <v>4</v>
      </c>
      <c r="B40" s="91">
        <f>B41+B49+B55+B58+B63+B68</f>
        <v>14600892</v>
      </c>
      <c r="C40" s="91">
        <f>C41+C49+C55+C58+C63+C68</f>
        <v>123409</v>
      </c>
      <c r="D40" s="91">
        <f>D41+D49+D55+D58+D63+D68</f>
        <v>0</v>
      </c>
      <c r="E40" s="91">
        <f>E41+E49+E55+E58+E63+E68</f>
        <v>0</v>
      </c>
      <c r="F40" s="91">
        <f>F41+F49+F55+F58+F63+F68</f>
        <v>6965</v>
      </c>
      <c r="G40" s="91">
        <f t="shared" ref="G40:L40" si="14">G41+G49+G55+G58+G63+G68</f>
        <v>6884</v>
      </c>
      <c r="H40" s="91">
        <f t="shared" si="14"/>
        <v>14738150</v>
      </c>
      <c r="I40" s="143">
        <f t="shared" si="14"/>
        <v>409</v>
      </c>
      <c r="J40" s="143">
        <f t="shared" si="14"/>
        <v>91773</v>
      </c>
      <c r="K40" s="143">
        <f t="shared" si="14"/>
        <v>114769</v>
      </c>
      <c r="L40" s="144">
        <f t="shared" si="14"/>
        <v>14715563</v>
      </c>
    </row>
    <row r="41" spans="1:12" ht="19.5" customHeight="1">
      <c r="A41" s="153" t="s">
        <v>68</v>
      </c>
      <c r="B41" s="161">
        <f t="shared" ref="B41:L41" si="15">SUM(B42:B48)</f>
        <v>5030911</v>
      </c>
      <c r="C41" s="161">
        <f>SUM(C42:C48)</f>
        <v>6149</v>
      </c>
      <c r="D41" s="161">
        <f>SUM(D42:D48)</f>
        <v>0</v>
      </c>
      <c r="E41" s="161">
        <f t="shared" si="15"/>
        <v>0</v>
      </c>
      <c r="F41" s="161">
        <f t="shared" si="15"/>
        <v>706</v>
      </c>
      <c r="G41" s="161">
        <f t="shared" si="15"/>
        <v>58</v>
      </c>
      <c r="H41" s="161">
        <f t="shared" si="15"/>
        <v>5037824</v>
      </c>
      <c r="I41" s="164">
        <f t="shared" si="15"/>
        <v>325</v>
      </c>
      <c r="J41" s="164">
        <f t="shared" si="15"/>
        <v>44768</v>
      </c>
      <c r="K41" s="164">
        <f t="shared" si="15"/>
        <v>6286</v>
      </c>
      <c r="L41" s="165">
        <f t="shared" si="15"/>
        <v>5076631</v>
      </c>
    </row>
    <row r="42" spans="1:12" ht="19.5" customHeight="1">
      <c r="A42" s="69" t="s">
        <v>69</v>
      </c>
      <c r="B42" s="10">
        <v>2673</v>
      </c>
      <c r="C42" s="10">
        <v>0</v>
      </c>
      <c r="D42" s="10">
        <v>0</v>
      </c>
      <c r="E42" s="10">
        <v>0</v>
      </c>
      <c r="F42" s="10">
        <v>0</v>
      </c>
      <c r="G42" s="10">
        <v>0</v>
      </c>
      <c r="H42" s="10">
        <f t="shared" ref="H42:H48" si="16">SUM(B42:G42)</f>
        <v>2673</v>
      </c>
      <c r="I42" s="172">
        <v>0</v>
      </c>
      <c r="J42" s="172">
        <v>4</v>
      </c>
      <c r="K42" s="172">
        <v>0</v>
      </c>
      <c r="L42" s="166">
        <f t="shared" ref="L42:L48" si="17">SUM(H42:J42,-K42)</f>
        <v>2677</v>
      </c>
    </row>
    <row r="43" spans="1:12" ht="19.5" customHeight="1">
      <c r="A43" s="69" t="s">
        <v>70</v>
      </c>
      <c r="B43" s="10">
        <v>507</v>
      </c>
      <c r="C43" s="10">
        <v>0</v>
      </c>
      <c r="D43" s="10">
        <v>0</v>
      </c>
      <c r="E43" s="10">
        <v>0</v>
      </c>
      <c r="F43" s="10">
        <v>0</v>
      </c>
      <c r="G43" s="10">
        <v>0</v>
      </c>
      <c r="H43" s="10">
        <f t="shared" si="16"/>
        <v>507</v>
      </c>
      <c r="I43" s="172">
        <v>0</v>
      </c>
      <c r="J43" s="172">
        <v>1</v>
      </c>
      <c r="K43" s="172">
        <v>0</v>
      </c>
      <c r="L43" s="166">
        <f t="shared" si="17"/>
        <v>508</v>
      </c>
    </row>
    <row r="44" spans="1:12" ht="19.5" customHeight="1">
      <c r="A44" s="69" t="s">
        <v>71</v>
      </c>
      <c r="B44" s="10">
        <v>12092</v>
      </c>
      <c r="C44" s="10">
        <v>0</v>
      </c>
      <c r="D44" s="10">
        <v>0</v>
      </c>
      <c r="E44" s="10">
        <v>0</v>
      </c>
      <c r="F44" s="10">
        <v>16</v>
      </c>
      <c r="G44" s="10">
        <v>0</v>
      </c>
      <c r="H44" s="10">
        <f t="shared" si="16"/>
        <v>12108</v>
      </c>
      <c r="I44" s="172">
        <v>0</v>
      </c>
      <c r="J44" s="172">
        <v>203</v>
      </c>
      <c r="K44" s="172">
        <v>0</v>
      </c>
      <c r="L44" s="166">
        <f t="shared" si="17"/>
        <v>12311</v>
      </c>
    </row>
    <row r="45" spans="1:12" ht="19.5" customHeight="1">
      <c r="A45" s="69" t="s">
        <v>72</v>
      </c>
      <c r="B45" s="10">
        <v>8709</v>
      </c>
      <c r="C45" s="10">
        <v>0</v>
      </c>
      <c r="D45" s="10">
        <v>0</v>
      </c>
      <c r="E45" s="10">
        <v>0</v>
      </c>
      <c r="F45" s="10">
        <v>14</v>
      </c>
      <c r="G45" s="10">
        <v>0</v>
      </c>
      <c r="H45" s="10">
        <f t="shared" si="16"/>
        <v>8723</v>
      </c>
      <c r="I45" s="172">
        <v>0</v>
      </c>
      <c r="J45" s="172">
        <v>108</v>
      </c>
      <c r="K45" s="172">
        <v>0</v>
      </c>
      <c r="L45" s="166">
        <f t="shared" si="17"/>
        <v>8831</v>
      </c>
    </row>
    <row r="46" spans="1:12" ht="19.5" customHeight="1">
      <c r="A46" s="69" t="s">
        <v>73</v>
      </c>
      <c r="B46" s="10">
        <v>1667</v>
      </c>
      <c r="C46" s="10">
        <v>0</v>
      </c>
      <c r="D46" s="10">
        <v>0</v>
      </c>
      <c r="E46" s="10">
        <v>0</v>
      </c>
      <c r="F46" s="10">
        <v>0</v>
      </c>
      <c r="G46" s="10">
        <v>0</v>
      </c>
      <c r="H46" s="10">
        <f t="shared" si="16"/>
        <v>1667</v>
      </c>
      <c r="I46" s="172">
        <v>0</v>
      </c>
      <c r="J46" s="172">
        <v>25</v>
      </c>
      <c r="K46" s="172">
        <v>0</v>
      </c>
      <c r="L46" s="166">
        <f t="shared" si="17"/>
        <v>1692</v>
      </c>
    </row>
    <row r="47" spans="1:12" ht="19.5" customHeight="1">
      <c r="A47" s="69" t="s">
        <v>74</v>
      </c>
      <c r="B47" s="10">
        <v>3557685</v>
      </c>
      <c r="C47" s="10">
        <v>1370</v>
      </c>
      <c r="D47" s="10">
        <v>0</v>
      </c>
      <c r="E47" s="10">
        <v>0</v>
      </c>
      <c r="F47" s="10">
        <v>443</v>
      </c>
      <c r="G47" s="10">
        <v>0</v>
      </c>
      <c r="H47" s="10">
        <f t="shared" si="16"/>
        <v>3559498</v>
      </c>
      <c r="I47" s="172">
        <v>0</v>
      </c>
      <c r="J47" s="172">
        <v>39104</v>
      </c>
      <c r="K47" s="172">
        <v>1072</v>
      </c>
      <c r="L47" s="166">
        <f t="shared" si="17"/>
        <v>3597530</v>
      </c>
    </row>
    <row r="48" spans="1:12" ht="19.5" customHeight="1">
      <c r="A48" s="69" t="s">
        <v>75</v>
      </c>
      <c r="B48" s="10">
        <v>1447578</v>
      </c>
      <c r="C48" s="10">
        <v>4779</v>
      </c>
      <c r="D48" s="10">
        <v>0</v>
      </c>
      <c r="E48" s="10">
        <v>0</v>
      </c>
      <c r="F48" s="10">
        <v>233</v>
      </c>
      <c r="G48" s="10">
        <v>58</v>
      </c>
      <c r="H48" s="10">
        <f t="shared" si="16"/>
        <v>1452648</v>
      </c>
      <c r="I48" s="172">
        <v>325</v>
      </c>
      <c r="J48" s="172">
        <v>5323</v>
      </c>
      <c r="K48" s="172">
        <v>5214</v>
      </c>
      <c r="L48" s="166">
        <f t="shared" si="17"/>
        <v>1453082</v>
      </c>
    </row>
    <row r="49" spans="1:12" ht="19.5" customHeight="1">
      <c r="A49" s="153" t="s">
        <v>76</v>
      </c>
      <c r="B49" s="161">
        <f t="shared" ref="B49:L49" si="18">SUM(B50:B54)</f>
        <v>125079</v>
      </c>
      <c r="C49" s="161">
        <f t="shared" si="18"/>
        <v>0</v>
      </c>
      <c r="D49" s="161">
        <f t="shared" si="18"/>
        <v>0</v>
      </c>
      <c r="E49" s="161">
        <f t="shared" si="18"/>
        <v>0</v>
      </c>
      <c r="F49" s="161">
        <f t="shared" si="18"/>
        <v>575</v>
      </c>
      <c r="G49" s="161">
        <f t="shared" si="18"/>
        <v>0</v>
      </c>
      <c r="H49" s="161">
        <f>SUM(H50:H54)</f>
        <v>125654</v>
      </c>
      <c r="I49" s="164">
        <f t="shared" si="18"/>
        <v>0</v>
      </c>
      <c r="J49" s="164">
        <f t="shared" si="18"/>
        <v>296</v>
      </c>
      <c r="K49" s="164">
        <f t="shared" si="18"/>
        <v>0</v>
      </c>
      <c r="L49" s="165">
        <f t="shared" si="18"/>
        <v>125950</v>
      </c>
    </row>
    <row r="50" spans="1:12" ht="19.5" customHeight="1">
      <c r="A50" s="69" t="s">
        <v>77</v>
      </c>
      <c r="B50" s="10">
        <v>69343</v>
      </c>
      <c r="C50" s="10">
        <v>0</v>
      </c>
      <c r="D50" s="10">
        <v>0</v>
      </c>
      <c r="E50" s="10">
        <v>0</v>
      </c>
      <c r="F50" s="10">
        <v>241</v>
      </c>
      <c r="G50" s="10">
        <v>0</v>
      </c>
      <c r="H50" s="10">
        <f t="shared" ref="H50:H54" si="19">SUM(B50:G50)</f>
        <v>69584</v>
      </c>
      <c r="I50" s="172">
        <v>0</v>
      </c>
      <c r="J50" s="172">
        <v>224</v>
      </c>
      <c r="K50" s="172">
        <v>0</v>
      </c>
      <c r="L50" s="166">
        <f>SUM(H50:J50,-K50)</f>
        <v>69808</v>
      </c>
    </row>
    <row r="51" spans="1:12" ht="19.5" customHeight="1">
      <c r="A51" s="69" t="s">
        <v>78</v>
      </c>
      <c r="B51" s="10">
        <v>1770</v>
      </c>
      <c r="C51" s="10">
        <v>0</v>
      </c>
      <c r="D51" s="10">
        <v>0</v>
      </c>
      <c r="E51" s="10">
        <v>0</v>
      </c>
      <c r="F51" s="10">
        <v>0</v>
      </c>
      <c r="G51" s="10">
        <v>0</v>
      </c>
      <c r="H51" s="10">
        <f t="shared" si="19"/>
        <v>1770</v>
      </c>
      <c r="I51" s="172">
        <v>0</v>
      </c>
      <c r="J51" s="172">
        <v>0</v>
      </c>
      <c r="K51" s="172">
        <v>0</v>
      </c>
      <c r="L51" s="166">
        <f>SUM(H51:J51,-K51)</f>
        <v>1770</v>
      </c>
    </row>
    <row r="52" spans="1:12" ht="19.5" customHeight="1">
      <c r="A52" s="69" t="s">
        <v>79</v>
      </c>
      <c r="B52" s="10">
        <v>45240</v>
      </c>
      <c r="C52" s="10">
        <v>0</v>
      </c>
      <c r="D52" s="10">
        <v>0</v>
      </c>
      <c r="E52" s="10">
        <v>0</v>
      </c>
      <c r="F52" s="10">
        <v>5</v>
      </c>
      <c r="G52" s="10">
        <v>0</v>
      </c>
      <c r="H52" s="10">
        <f t="shared" si="19"/>
        <v>45245</v>
      </c>
      <c r="I52" s="172">
        <v>0</v>
      </c>
      <c r="J52" s="172">
        <v>12</v>
      </c>
      <c r="K52" s="172">
        <v>0</v>
      </c>
      <c r="L52" s="166">
        <f>SUM(H52:J52,-K52)</f>
        <v>45257</v>
      </c>
    </row>
    <row r="53" spans="1:12" ht="19.5" customHeight="1">
      <c r="A53" s="69" t="s">
        <v>80</v>
      </c>
      <c r="B53" s="10">
        <v>7889</v>
      </c>
      <c r="C53" s="10">
        <v>0</v>
      </c>
      <c r="D53" s="10">
        <v>0</v>
      </c>
      <c r="E53" s="10">
        <v>0</v>
      </c>
      <c r="F53" s="10">
        <v>329</v>
      </c>
      <c r="G53" s="10">
        <v>0</v>
      </c>
      <c r="H53" s="10">
        <f t="shared" si="19"/>
        <v>8218</v>
      </c>
      <c r="I53" s="172">
        <v>0</v>
      </c>
      <c r="J53" s="172">
        <v>60</v>
      </c>
      <c r="K53" s="172">
        <v>0</v>
      </c>
      <c r="L53" s="166">
        <f>SUM(H53:J53,-K53)</f>
        <v>8278</v>
      </c>
    </row>
    <row r="54" spans="1:12" ht="19.5" customHeight="1">
      <c r="A54" s="69" t="s">
        <v>81</v>
      </c>
      <c r="B54" s="10">
        <v>837</v>
      </c>
      <c r="C54" s="10">
        <v>0</v>
      </c>
      <c r="D54" s="10">
        <v>0</v>
      </c>
      <c r="E54" s="10">
        <v>0</v>
      </c>
      <c r="F54" s="10">
        <v>0</v>
      </c>
      <c r="G54" s="10">
        <v>0</v>
      </c>
      <c r="H54" s="10">
        <f t="shared" si="19"/>
        <v>837</v>
      </c>
      <c r="I54" s="172">
        <v>0</v>
      </c>
      <c r="J54" s="172">
        <v>0</v>
      </c>
      <c r="K54" s="172">
        <v>0</v>
      </c>
      <c r="L54" s="166">
        <f>SUM(H54:J54,-K54)</f>
        <v>837</v>
      </c>
    </row>
    <row r="55" spans="1:12" ht="19.5" customHeight="1">
      <c r="A55" s="153" t="s">
        <v>82</v>
      </c>
      <c r="B55" s="161">
        <f t="shared" ref="B55:L55" si="20">SUM(B56:B57)</f>
        <v>109436</v>
      </c>
      <c r="C55" s="161">
        <f t="shared" si="20"/>
        <v>0</v>
      </c>
      <c r="D55" s="161">
        <f t="shared" si="20"/>
        <v>0</v>
      </c>
      <c r="E55" s="161">
        <f t="shared" si="20"/>
        <v>0</v>
      </c>
      <c r="F55" s="161">
        <f t="shared" si="20"/>
        <v>33</v>
      </c>
      <c r="G55" s="161">
        <f t="shared" si="20"/>
        <v>0</v>
      </c>
      <c r="H55" s="161">
        <f t="shared" si="20"/>
        <v>109469</v>
      </c>
      <c r="I55" s="164">
        <f t="shared" si="20"/>
        <v>0</v>
      </c>
      <c r="J55" s="164">
        <f t="shared" si="20"/>
        <v>1170</v>
      </c>
      <c r="K55" s="164">
        <f t="shared" si="20"/>
        <v>0</v>
      </c>
      <c r="L55" s="165">
        <f t="shared" si="20"/>
        <v>110639</v>
      </c>
    </row>
    <row r="56" spans="1:12" ht="19.5" customHeight="1">
      <c r="A56" s="69" t="s">
        <v>83</v>
      </c>
      <c r="B56" s="10">
        <v>14191</v>
      </c>
      <c r="C56" s="10">
        <v>0</v>
      </c>
      <c r="D56" s="10">
        <v>0</v>
      </c>
      <c r="E56" s="10">
        <v>0</v>
      </c>
      <c r="F56" s="10">
        <v>33</v>
      </c>
      <c r="G56" s="10">
        <v>0</v>
      </c>
      <c r="H56" s="10">
        <f t="shared" ref="H56:H57" si="21">SUM(B56:G56)</f>
        <v>14224</v>
      </c>
      <c r="I56" s="172">
        <v>0</v>
      </c>
      <c r="J56" s="172">
        <v>451</v>
      </c>
      <c r="K56" s="172">
        <v>0</v>
      </c>
      <c r="L56" s="166">
        <f>SUM(H56:J56,-K56)</f>
        <v>14675</v>
      </c>
    </row>
    <row r="57" spans="1:12" ht="19.5" customHeight="1">
      <c r="A57" s="69" t="s">
        <v>84</v>
      </c>
      <c r="B57" s="10">
        <v>95245</v>
      </c>
      <c r="C57" s="10">
        <v>0</v>
      </c>
      <c r="D57" s="10">
        <v>0</v>
      </c>
      <c r="E57" s="10">
        <v>0</v>
      </c>
      <c r="F57" s="10">
        <v>0</v>
      </c>
      <c r="G57" s="10">
        <v>0</v>
      </c>
      <c r="H57" s="10">
        <f t="shared" si="21"/>
        <v>95245</v>
      </c>
      <c r="I57" s="172">
        <v>0</v>
      </c>
      <c r="J57" s="172">
        <v>719</v>
      </c>
      <c r="K57" s="172">
        <v>0</v>
      </c>
      <c r="L57" s="166">
        <f>SUM(H57:J57,-K57)</f>
        <v>95964</v>
      </c>
    </row>
    <row r="58" spans="1:12" ht="19.5" customHeight="1">
      <c r="A58" s="153" t="s">
        <v>86</v>
      </c>
      <c r="B58" s="161">
        <f t="shared" ref="B58:L58" si="22">SUM(B59:B62)</f>
        <v>1304425</v>
      </c>
      <c r="C58" s="161">
        <f t="shared" si="22"/>
        <v>77049</v>
      </c>
      <c r="D58" s="161">
        <f t="shared" si="22"/>
        <v>0</v>
      </c>
      <c r="E58" s="161">
        <f t="shared" si="22"/>
        <v>0</v>
      </c>
      <c r="F58" s="161">
        <f t="shared" si="22"/>
        <v>16</v>
      </c>
      <c r="G58" s="161">
        <f t="shared" si="22"/>
        <v>31</v>
      </c>
      <c r="H58" s="161">
        <f t="shared" si="22"/>
        <v>1381521</v>
      </c>
      <c r="I58" s="164">
        <f t="shared" si="22"/>
        <v>259</v>
      </c>
      <c r="J58" s="164">
        <f t="shared" si="22"/>
        <v>26972</v>
      </c>
      <c r="K58" s="164">
        <f t="shared" si="22"/>
        <v>73280</v>
      </c>
      <c r="L58" s="165">
        <f t="shared" si="22"/>
        <v>1335472</v>
      </c>
    </row>
    <row r="59" spans="1:12" ht="19.5" customHeight="1">
      <c r="A59" s="69" t="s">
        <v>88</v>
      </c>
      <c r="B59" s="10">
        <v>368320</v>
      </c>
      <c r="C59" s="10">
        <v>46692</v>
      </c>
      <c r="D59" s="10">
        <v>0</v>
      </c>
      <c r="E59" s="10">
        <v>0</v>
      </c>
      <c r="F59" s="10">
        <v>14</v>
      </c>
      <c r="G59" s="10">
        <v>0</v>
      </c>
      <c r="H59" s="10">
        <f t="shared" ref="H59:H62" si="23">SUM(B59:G59)</f>
        <v>415026</v>
      </c>
      <c r="I59" s="172">
        <v>78</v>
      </c>
      <c r="J59" s="172">
        <v>19891</v>
      </c>
      <c r="K59" s="172">
        <v>42087</v>
      </c>
      <c r="L59" s="166">
        <f>SUM(H59:J59,-K59)</f>
        <v>392908</v>
      </c>
    </row>
    <row r="60" spans="1:12" ht="19.5" customHeight="1">
      <c r="A60" s="69" t="s">
        <v>89</v>
      </c>
      <c r="B60" s="10">
        <v>18062</v>
      </c>
      <c r="C60" s="10">
        <v>41</v>
      </c>
      <c r="D60" s="10">
        <v>0</v>
      </c>
      <c r="E60" s="10">
        <v>0</v>
      </c>
      <c r="F60" s="10">
        <v>0</v>
      </c>
      <c r="G60" s="10">
        <v>0</v>
      </c>
      <c r="H60" s="10">
        <f t="shared" si="23"/>
        <v>18103</v>
      </c>
      <c r="I60" s="172">
        <v>0</v>
      </c>
      <c r="J60" s="172">
        <v>198</v>
      </c>
      <c r="K60" s="172">
        <v>18</v>
      </c>
      <c r="L60" s="166">
        <f>SUM(H60:J60,-K60)</f>
        <v>18283</v>
      </c>
    </row>
    <row r="61" spans="1:12" ht="19.5" customHeight="1">
      <c r="A61" s="69" t="s">
        <v>91</v>
      </c>
      <c r="B61" s="10">
        <v>245834</v>
      </c>
      <c r="C61" s="10">
        <v>3736</v>
      </c>
      <c r="D61" s="10">
        <v>0</v>
      </c>
      <c r="E61" s="10">
        <v>0</v>
      </c>
      <c r="F61" s="10">
        <v>2</v>
      </c>
      <c r="G61" s="10">
        <v>1</v>
      </c>
      <c r="H61" s="10">
        <f t="shared" si="23"/>
        <v>249573</v>
      </c>
      <c r="I61" s="172">
        <v>-8</v>
      </c>
      <c r="J61" s="172">
        <v>511</v>
      </c>
      <c r="K61" s="172">
        <v>2989</v>
      </c>
      <c r="L61" s="166">
        <f>SUM(H61:J61,-K61)</f>
        <v>247087</v>
      </c>
    </row>
    <row r="62" spans="1:12" ht="19.5" customHeight="1">
      <c r="A62" s="69" t="s">
        <v>93</v>
      </c>
      <c r="B62" s="10">
        <v>672209</v>
      </c>
      <c r="C62" s="10">
        <v>26580</v>
      </c>
      <c r="D62" s="10">
        <v>0</v>
      </c>
      <c r="E62" s="10">
        <v>0</v>
      </c>
      <c r="F62" s="10">
        <v>0</v>
      </c>
      <c r="G62" s="10">
        <v>30</v>
      </c>
      <c r="H62" s="10">
        <f t="shared" si="23"/>
        <v>698819</v>
      </c>
      <c r="I62" s="172">
        <v>189</v>
      </c>
      <c r="J62" s="172">
        <v>6372</v>
      </c>
      <c r="K62" s="172">
        <v>28186</v>
      </c>
      <c r="L62" s="166">
        <f>SUM(H62:J62,-K62)</f>
        <v>677194</v>
      </c>
    </row>
    <row r="63" spans="1:12" ht="19.5" customHeight="1">
      <c r="A63" s="153" t="s">
        <v>94</v>
      </c>
      <c r="B63" s="161">
        <f t="shared" ref="B63:K63" si="24">SUM(B64:B67)</f>
        <v>7585893</v>
      </c>
      <c r="C63" s="161">
        <f t="shared" si="24"/>
        <v>39144</v>
      </c>
      <c r="D63" s="161">
        <f t="shared" si="24"/>
        <v>0</v>
      </c>
      <c r="E63" s="161">
        <f>SUM(E64:E67)</f>
        <v>0</v>
      </c>
      <c r="F63" s="161">
        <f>SUM(F64:F67)</f>
        <v>5404</v>
      </c>
      <c r="G63" s="161">
        <f>SUM(G64:G67)</f>
        <v>6739</v>
      </c>
      <c r="H63" s="161">
        <f>SUM(H64:H67)</f>
        <v>7637180</v>
      </c>
      <c r="I63" s="164">
        <f t="shared" si="24"/>
        <v>59</v>
      </c>
      <c r="J63" s="164">
        <f t="shared" si="24"/>
        <v>17235</v>
      </c>
      <c r="K63" s="164">
        <f t="shared" si="24"/>
        <v>34661</v>
      </c>
      <c r="L63" s="165">
        <f>SUM(L64:L67)</f>
        <v>7619813</v>
      </c>
    </row>
    <row r="64" spans="1:12" ht="19.5" customHeight="1">
      <c r="A64" s="69" t="s">
        <v>95</v>
      </c>
      <c r="B64" s="10">
        <v>7161019</v>
      </c>
      <c r="C64" s="10">
        <v>25373</v>
      </c>
      <c r="D64" s="10">
        <v>0</v>
      </c>
      <c r="E64" s="10">
        <v>0</v>
      </c>
      <c r="F64" s="10">
        <v>4680</v>
      </c>
      <c r="G64" s="10">
        <v>6707</v>
      </c>
      <c r="H64" s="10">
        <f t="shared" ref="H64:H67" si="25">SUM(B64:G64)</f>
        <v>7197779</v>
      </c>
      <c r="I64" s="172">
        <v>59</v>
      </c>
      <c r="J64" s="172">
        <v>15945</v>
      </c>
      <c r="K64" s="172">
        <v>24683</v>
      </c>
      <c r="L64" s="166">
        <f>SUM(H64:J64,-K64)</f>
        <v>7189100</v>
      </c>
    </row>
    <row r="65" spans="1:12" ht="19.5" customHeight="1">
      <c r="A65" s="69" t="s">
        <v>96</v>
      </c>
      <c r="B65" s="10">
        <v>326953</v>
      </c>
      <c r="C65" s="10">
        <v>10205</v>
      </c>
      <c r="D65" s="10">
        <v>0</v>
      </c>
      <c r="E65" s="10">
        <v>0</v>
      </c>
      <c r="F65" s="10">
        <v>38</v>
      </c>
      <c r="G65" s="10">
        <v>0</v>
      </c>
      <c r="H65" s="10">
        <f t="shared" si="25"/>
        <v>337196</v>
      </c>
      <c r="I65" s="172">
        <v>0</v>
      </c>
      <c r="J65" s="172">
        <v>656</v>
      </c>
      <c r="K65" s="172">
        <v>7417</v>
      </c>
      <c r="L65" s="166">
        <f>SUM(H65:J65,-K65)</f>
        <v>330435</v>
      </c>
    </row>
    <row r="66" spans="1:12" ht="19.5" customHeight="1">
      <c r="A66" s="69" t="s">
        <v>97</v>
      </c>
      <c r="B66" s="10">
        <v>16250</v>
      </c>
      <c r="C66" s="10">
        <v>409</v>
      </c>
      <c r="D66" s="10">
        <v>0</v>
      </c>
      <c r="E66" s="10">
        <v>0</v>
      </c>
      <c r="F66" s="10">
        <v>0</v>
      </c>
      <c r="G66" s="10">
        <v>2</v>
      </c>
      <c r="H66" s="10">
        <f t="shared" si="25"/>
        <v>16661</v>
      </c>
      <c r="I66" s="172">
        <v>0</v>
      </c>
      <c r="J66" s="172">
        <v>227</v>
      </c>
      <c r="K66" s="172">
        <v>246</v>
      </c>
      <c r="L66" s="166">
        <f>SUM(H66:J66,-K66)</f>
        <v>16642</v>
      </c>
    </row>
    <row r="67" spans="1:12" ht="19.5" customHeight="1">
      <c r="A67" s="69" t="s">
        <v>98</v>
      </c>
      <c r="B67" s="10">
        <v>81671</v>
      </c>
      <c r="C67" s="10">
        <v>3157</v>
      </c>
      <c r="D67" s="10">
        <v>0</v>
      </c>
      <c r="E67" s="10">
        <v>0</v>
      </c>
      <c r="F67" s="10">
        <v>686</v>
      </c>
      <c r="G67" s="10">
        <v>30</v>
      </c>
      <c r="H67" s="10">
        <f t="shared" si="25"/>
        <v>85544</v>
      </c>
      <c r="I67" s="172">
        <v>0</v>
      </c>
      <c r="J67" s="172">
        <v>407</v>
      </c>
      <c r="K67" s="172">
        <v>2315</v>
      </c>
      <c r="L67" s="166">
        <f>SUM(H67:J67,-K67)</f>
        <v>83636</v>
      </c>
    </row>
    <row r="68" spans="1:12" ht="19.5" customHeight="1">
      <c r="A68" s="153" t="s">
        <v>99</v>
      </c>
      <c r="B68" s="161">
        <f t="shared" ref="B68:L68" si="26">SUM(B69:B72)</f>
        <v>445148</v>
      </c>
      <c r="C68" s="161">
        <f t="shared" si="26"/>
        <v>1067</v>
      </c>
      <c r="D68" s="161">
        <f t="shared" si="26"/>
        <v>0</v>
      </c>
      <c r="E68" s="161">
        <f t="shared" si="26"/>
        <v>0</v>
      </c>
      <c r="F68" s="161">
        <f t="shared" si="26"/>
        <v>231</v>
      </c>
      <c r="G68" s="161">
        <f>SUM(G69:G72)</f>
        <v>56</v>
      </c>
      <c r="H68" s="161">
        <f>SUM(H69:H72)</f>
        <v>446502</v>
      </c>
      <c r="I68" s="164">
        <f t="shared" si="26"/>
        <v>-234</v>
      </c>
      <c r="J68" s="164">
        <f t="shared" si="26"/>
        <v>1332</v>
      </c>
      <c r="K68" s="164">
        <f t="shared" si="26"/>
        <v>542</v>
      </c>
      <c r="L68" s="165">
        <f t="shared" si="26"/>
        <v>447058</v>
      </c>
    </row>
    <row r="69" spans="1:12" ht="19.5" customHeight="1">
      <c r="A69" s="69" t="s">
        <v>100</v>
      </c>
      <c r="B69" s="10">
        <v>355436</v>
      </c>
      <c r="C69" s="10">
        <v>1067</v>
      </c>
      <c r="D69" s="10">
        <v>0</v>
      </c>
      <c r="E69" s="10">
        <v>0</v>
      </c>
      <c r="F69" s="10">
        <v>56</v>
      </c>
      <c r="G69" s="10">
        <v>56</v>
      </c>
      <c r="H69" s="10">
        <f t="shared" ref="H69:H72" si="27">SUM(B69:G69)</f>
        <v>356615</v>
      </c>
      <c r="I69" s="172">
        <v>-234</v>
      </c>
      <c r="J69" s="172">
        <v>885</v>
      </c>
      <c r="K69" s="172">
        <v>542</v>
      </c>
      <c r="L69" s="166">
        <f>SUM(H69:J69,-K69)</f>
        <v>356724</v>
      </c>
    </row>
    <row r="70" spans="1:12" ht="19.5" customHeight="1">
      <c r="A70" s="69" t="s">
        <v>101</v>
      </c>
      <c r="B70" s="10">
        <v>81307</v>
      </c>
      <c r="C70" s="10">
        <v>0</v>
      </c>
      <c r="D70" s="10">
        <v>0</v>
      </c>
      <c r="E70" s="10">
        <v>0</v>
      </c>
      <c r="F70" s="10">
        <v>175</v>
      </c>
      <c r="G70" s="10">
        <v>0</v>
      </c>
      <c r="H70" s="10">
        <f t="shared" si="27"/>
        <v>81482</v>
      </c>
      <c r="I70" s="172">
        <v>0</v>
      </c>
      <c r="J70" s="172">
        <v>442</v>
      </c>
      <c r="K70" s="172">
        <v>0</v>
      </c>
      <c r="L70" s="166">
        <f>SUM(H70:J70,-K70)</f>
        <v>81924</v>
      </c>
    </row>
    <row r="71" spans="1:12" ht="19.5" customHeight="1">
      <c r="A71" s="69" t="s">
        <v>102</v>
      </c>
      <c r="B71" s="10">
        <v>7744</v>
      </c>
      <c r="C71" s="10">
        <v>0</v>
      </c>
      <c r="D71" s="10">
        <v>0</v>
      </c>
      <c r="E71" s="10">
        <v>0</v>
      </c>
      <c r="F71" s="10">
        <v>0</v>
      </c>
      <c r="G71" s="10">
        <v>0</v>
      </c>
      <c r="H71" s="10">
        <f t="shared" si="27"/>
        <v>7744</v>
      </c>
      <c r="I71" s="172">
        <v>0</v>
      </c>
      <c r="J71" s="172">
        <v>5</v>
      </c>
      <c r="K71" s="172">
        <v>0</v>
      </c>
      <c r="L71" s="166">
        <f>SUM(H71:J71,-K71)</f>
        <v>7749</v>
      </c>
    </row>
    <row r="72" spans="1:12" ht="19.5" customHeight="1">
      <c r="A72" s="69" t="s">
        <v>103</v>
      </c>
      <c r="B72" s="10">
        <v>661</v>
      </c>
      <c r="C72" s="10">
        <v>0</v>
      </c>
      <c r="D72" s="10">
        <v>0</v>
      </c>
      <c r="E72" s="10">
        <v>0</v>
      </c>
      <c r="F72" s="10">
        <v>0</v>
      </c>
      <c r="G72" s="10">
        <v>0</v>
      </c>
      <c r="H72" s="10">
        <f t="shared" si="27"/>
        <v>661</v>
      </c>
      <c r="I72" s="172">
        <v>0</v>
      </c>
      <c r="J72" s="172">
        <v>0</v>
      </c>
      <c r="K72" s="172">
        <v>0</v>
      </c>
      <c r="L72" s="166">
        <f>SUM(H72:J72,-K72)</f>
        <v>661</v>
      </c>
    </row>
    <row r="73" spans="1:12" ht="19.5" customHeight="1">
      <c r="A73" s="71" t="s">
        <v>1</v>
      </c>
      <c r="B73" s="91">
        <f t="shared" ref="B73:L73" si="28">B74</f>
        <v>392353</v>
      </c>
      <c r="C73" s="91">
        <f t="shared" si="28"/>
        <v>365</v>
      </c>
      <c r="D73" s="91">
        <f t="shared" si="28"/>
        <v>0</v>
      </c>
      <c r="E73" s="91">
        <f t="shared" si="28"/>
        <v>1075</v>
      </c>
      <c r="F73" s="91">
        <f t="shared" si="28"/>
        <v>247</v>
      </c>
      <c r="G73" s="91">
        <f t="shared" si="28"/>
        <v>1085</v>
      </c>
      <c r="H73" s="91">
        <f t="shared" si="28"/>
        <v>395125</v>
      </c>
      <c r="I73" s="143">
        <f t="shared" si="28"/>
        <v>1103</v>
      </c>
      <c r="J73" s="143">
        <f t="shared" si="28"/>
        <v>3493</v>
      </c>
      <c r="K73" s="143">
        <f t="shared" si="28"/>
        <v>6266</v>
      </c>
      <c r="L73" s="144">
        <f t="shared" si="28"/>
        <v>393455</v>
      </c>
    </row>
    <row r="74" spans="1:12" ht="19.5" customHeight="1">
      <c r="A74" s="153" t="s">
        <v>104</v>
      </c>
      <c r="B74" s="161">
        <f t="shared" ref="B74:L74" si="29">SUM(B75:B78)</f>
        <v>392353</v>
      </c>
      <c r="C74" s="161">
        <f>SUM(C75:C78)</f>
        <v>365</v>
      </c>
      <c r="D74" s="161">
        <f>SUM(D75:D78)</f>
        <v>0</v>
      </c>
      <c r="E74" s="161">
        <f t="shared" si="29"/>
        <v>1075</v>
      </c>
      <c r="F74" s="161">
        <f t="shared" si="29"/>
        <v>247</v>
      </c>
      <c r="G74" s="161">
        <f t="shared" si="29"/>
        <v>1085</v>
      </c>
      <c r="H74" s="161">
        <f t="shared" si="29"/>
        <v>395125</v>
      </c>
      <c r="I74" s="164">
        <f t="shared" si="29"/>
        <v>1103</v>
      </c>
      <c r="J74" s="164">
        <f t="shared" si="29"/>
        <v>3493</v>
      </c>
      <c r="K74" s="164">
        <f t="shared" si="29"/>
        <v>6266</v>
      </c>
      <c r="L74" s="165">
        <f t="shared" si="29"/>
        <v>393455</v>
      </c>
    </row>
    <row r="75" spans="1:12" ht="19.5" customHeight="1">
      <c r="A75" s="69" t="s">
        <v>106</v>
      </c>
      <c r="B75" s="10">
        <v>29967</v>
      </c>
      <c r="C75" s="10">
        <v>0</v>
      </c>
      <c r="D75" s="10">
        <v>0</v>
      </c>
      <c r="E75" s="10">
        <v>0</v>
      </c>
      <c r="F75" s="10">
        <v>32</v>
      </c>
      <c r="G75" s="10">
        <v>1</v>
      </c>
      <c r="H75" s="10">
        <f t="shared" ref="H75:H78" si="30">SUM(B75:G75)</f>
        <v>30000</v>
      </c>
      <c r="I75" s="172">
        <v>1123</v>
      </c>
      <c r="J75" s="172">
        <v>200</v>
      </c>
      <c r="K75" s="172">
        <v>6046</v>
      </c>
      <c r="L75" s="166">
        <f>SUM(H75:J75,-K75)</f>
        <v>25277</v>
      </c>
    </row>
    <row r="76" spans="1:12" ht="19.5" customHeight="1">
      <c r="A76" s="69" t="s">
        <v>107</v>
      </c>
      <c r="B76" s="10">
        <v>162489</v>
      </c>
      <c r="C76" s="10">
        <v>83</v>
      </c>
      <c r="D76" s="10">
        <v>0</v>
      </c>
      <c r="E76" s="10">
        <v>1075</v>
      </c>
      <c r="F76" s="10">
        <v>21</v>
      </c>
      <c r="G76" s="10">
        <v>370</v>
      </c>
      <c r="H76" s="10">
        <f t="shared" si="30"/>
        <v>164038</v>
      </c>
      <c r="I76" s="172">
        <v>-20</v>
      </c>
      <c r="J76" s="172">
        <v>1563</v>
      </c>
      <c r="K76" s="172">
        <v>53</v>
      </c>
      <c r="L76" s="166">
        <f>SUM(H76:J76,-K76)</f>
        <v>165528</v>
      </c>
    </row>
    <row r="77" spans="1:12" ht="19.5" customHeight="1">
      <c r="A77" s="69" t="s">
        <v>108</v>
      </c>
      <c r="B77" s="10">
        <v>120926</v>
      </c>
      <c r="C77" s="10">
        <v>282</v>
      </c>
      <c r="D77" s="10">
        <v>0</v>
      </c>
      <c r="E77" s="10">
        <v>0</v>
      </c>
      <c r="F77" s="10">
        <v>18</v>
      </c>
      <c r="G77" s="10">
        <v>0</v>
      </c>
      <c r="H77" s="10">
        <f t="shared" si="30"/>
        <v>121226</v>
      </c>
      <c r="I77" s="172">
        <v>0</v>
      </c>
      <c r="J77" s="172">
        <v>164</v>
      </c>
      <c r="K77" s="172">
        <v>167</v>
      </c>
      <c r="L77" s="166">
        <f>SUM(H77:J77,-K77)</f>
        <v>121223</v>
      </c>
    </row>
    <row r="78" spans="1:12" ht="19.5" customHeight="1">
      <c r="A78" s="69" t="s">
        <v>109</v>
      </c>
      <c r="B78" s="10">
        <v>78971</v>
      </c>
      <c r="C78" s="10">
        <v>0</v>
      </c>
      <c r="D78" s="10">
        <v>0</v>
      </c>
      <c r="E78" s="10">
        <v>0</v>
      </c>
      <c r="F78" s="10">
        <v>176</v>
      </c>
      <c r="G78" s="10">
        <v>714</v>
      </c>
      <c r="H78" s="10">
        <f t="shared" si="30"/>
        <v>79861</v>
      </c>
      <c r="I78" s="172">
        <v>0</v>
      </c>
      <c r="J78" s="172">
        <v>1566</v>
      </c>
      <c r="K78" s="172">
        <v>0</v>
      </c>
      <c r="L78" s="166">
        <f>SUM(H78:J78,-K78)</f>
        <v>81427</v>
      </c>
    </row>
    <row r="79" spans="1:12" ht="19.5" customHeight="1">
      <c r="A79" s="71" t="s">
        <v>5</v>
      </c>
      <c r="B79" s="91">
        <f t="shared" ref="B79:L79" si="31">B80+B83+B87+B91+B95+B100</f>
        <v>4164484</v>
      </c>
      <c r="C79" s="91">
        <f>C80+C83+C87+C91+C95+C100</f>
        <v>18461</v>
      </c>
      <c r="D79" s="91">
        <f>D80+D83+D87+D91+D95+D100</f>
        <v>0</v>
      </c>
      <c r="E79" s="91">
        <f t="shared" si="31"/>
        <v>0</v>
      </c>
      <c r="F79" s="91">
        <f t="shared" si="31"/>
        <v>7048</v>
      </c>
      <c r="G79" s="91">
        <f t="shared" si="31"/>
        <v>1613</v>
      </c>
      <c r="H79" s="91">
        <f>H80+H83+H87+H91+H95+H100</f>
        <v>4191606</v>
      </c>
      <c r="I79" s="143">
        <f t="shared" si="31"/>
        <v>2471</v>
      </c>
      <c r="J79" s="143">
        <f t="shared" si="31"/>
        <v>17993</v>
      </c>
      <c r="K79" s="143">
        <f t="shared" si="31"/>
        <v>13232</v>
      </c>
      <c r="L79" s="144">
        <f t="shared" si="31"/>
        <v>4198838</v>
      </c>
    </row>
    <row r="80" spans="1:12" ht="19.5" customHeight="1">
      <c r="A80" s="153" t="s">
        <v>110</v>
      </c>
      <c r="B80" s="161">
        <f>SUM(B81:B82)</f>
        <v>1154522</v>
      </c>
      <c r="C80" s="161">
        <f t="shared" ref="C80:H80" si="32">SUM(C81:C82)</f>
        <v>0</v>
      </c>
      <c r="D80" s="161">
        <f t="shared" si="32"/>
        <v>0</v>
      </c>
      <c r="E80" s="161">
        <f t="shared" si="32"/>
        <v>0</v>
      </c>
      <c r="F80" s="161">
        <f t="shared" si="32"/>
        <v>1916</v>
      </c>
      <c r="G80" s="161">
        <f t="shared" si="32"/>
        <v>483</v>
      </c>
      <c r="H80" s="161">
        <f t="shared" si="32"/>
        <v>1156921</v>
      </c>
      <c r="I80" s="164">
        <f>SUM(I81:I82)</f>
        <v>1888</v>
      </c>
      <c r="J80" s="164">
        <f>SUM(J81:J82)</f>
        <v>3875</v>
      </c>
      <c r="K80" s="164">
        <f>SUM(K81:K82)</f>
        <v>0</v>
      </c>
      <c r="L80" s="165">
        <f>SUM(L81:L82)</f>
        <v>1162684</v>
      </c>
    </row>
    <row r="81" spans="1:12" ht="19.5" customHeight="1">
      <c r="A81" s="69" t="s">
        <v>111</v>
      </c>
      <c r="B81" s="10">
        <v>439859</v>
      </c>
      <c r="C81" s="10">
        <v>0</v>
      </c>
      <c r="D81" s="10">
        <v>0</v>
      </c>
      <c r="E81" s="10">
        <v>0</v>
      </c>
      <c r="F81" s="10">
        <v>1473</v>
      </c>
      <c r="G81" s="10">
        <v>0</v>
      </c>
      <c r="H81" s="10">
        <f t="shared" ref="H81:H82" si="33">SUM(B81:G81)</f>
        <v>441332</v>
      </c>
      <c r="I81" s="172">
        <v>-65</v>
      </c>
      <c r="J81" s="172">
        <v>1720</v>
      </c>
      <c r="K81" s="172">
        <v>0</v>
      </c>
      <c r="L81" s="166">
        <f>SUM(H81:J81,-K81)</f>
        <v>442987</v>
      </c>
    </row>
    <row r="82" spans="1:12" ht="19.5" customHeight="1">
      <c r="A82" s="69" t="s">
        <v>112</v>
      </c>
      <c r="B82" s="10">
        <v>714663</v>
      </c>
      <c r="C82" s="10">
        <v>0</v>
      </c>
      <c r="D82" s="10">
        <v>0</v>
      </c>
      <c r="E82" s="10">
        <v>0</v>
      </c>
      <c r="F82" s="10">
        <v>443</v>
      </c>
      <c r="G82" s="10">
        <v>483</v>
      </c>
      <c r="H82" s="10">
        <f t="shared" si="33"/>
        <v>715589</v>
      </c>
      <c r="I82" s="172">
        <v>1953</v>
      </c>
      <c r="J82" s="172">
        <v>2155</v>
      </c>
      <c r="K82" s="172">
        <v>0</v>
      </c>
      <c r="L82" s="166">
        <f>SUM(H82:J82,-K82)</f>
        <v>719697</v>
      </c>
    </row>
    <row r="83" spans="1:12" ht="19.5" customHeight="1">
      <c r="A83" s="153" t="s">
        <v>113</v>
      </c>
      <c r="B83" s="161">
        <f>SUM(B84:B86)</f>
        <v>1190065</v>
      </c>
      <c r="C83" s="161">
        <f t="shared" ref="C83:H83" si="34">SUM(C84:C86)</f>
        <v>3506</v>
      </c>
      <c r="D83" s="161">
        <f t="shared" si="34"/>
        <v>0</v>
      </c>
      <c r="E83" s="161">
        <f t="shared" si="34"/>
        <v>0</v>
      </c>
      <c r="F83" s="161">
        <f t="shared" si="34"/>
        <v>2708</v>
      </c>
      <c r="G83" s="161">
        <f t="shared" si="34"/>
        <v>354</v>
      </c>
      <c r="H83" s="161">
        <f t="shared" si="34"/>
        <v>1196633</v>
      </c>
      <c r="I83" s="164">
        <f>SUM(I84:I86)</f>
        <v>199</v>
      </c>
      <c r="J83" s="164">
        <f>SUM(J84:J86)</f>
        <v>5368</v>
      </c>
      <c r="K83" s="164">
        <f>SUM(K84:K86)</f>
        <v>3337</v>
      </c>
      <c r="L83" s="165">
        <f>SUM(L84:L86)</f>
        <v>1198863</v>
      </c>
    </row>
    <row r="84" spans="1:12" ht="19.5" customHeight="1">
      <c r="A84" s="69" t="s">
        <v>114</v>
      </c>
      <c r="B84" s="10">
        <v>342298</v>
      </c>
      <c r="C84" s="10">
        <v>3506</v>
      </c>
      <c r="D84" s="10">
        <v>0</v>
      </c>
      <c r="E84" s="10">
        <v>0</v>
      </c>
      <c r="F84" s="10">
        <v>1458</v>
      </c>
      <c r="G84" s="10">
        <v>306</v>
      </c>
      <c r="H84" s="10">
        <f t="shared" ref="H84:H86" si="35">SUM(B84:G84)</f>
        <v>347568</v>
      </c>
      <c r="I84" s="172">
        <v>0</v>
      </c>
      <c r="J84" s="172">
        <v>1021</v>
      </c>
      <c r="K84" s="172">
        <v>3337</v>
      </c>
      <c r="L84" s="166">
        <f>SUM(H84:J84,-K84)</f>
        <v>345252</v>
      </c>
    </row>
    <row r="85" spans="1:12" ht="19.5" customHeight="1">
      <c r="A85" s="69" t="s">
        <v>115</v>
      </c>
      <c r="B85" s="10">
        <v>14118</v>
      </c>
      <c r="C85" s="10">
        <v>0</v>
      </c>
      <c r="D85" s="10">
        <v>0</v>
      </c>
      <c r="E85" s="10">
        <v>0</v>
      </c>
      <c r="F85" s="10">
        <v>22</v>
      </c>
      <c r="G85" s="10">
        <v>45</v>
      </c>
      <c r="H85" s="10">
        <f t="shared" si="35"/>
        <v>14185</v>
      </c>
      <c r="I85" s="172">
        <v>0</v>
      </c>
      <c r="J85" s="172">
        <v>345</v>
      </c>
      <c r="K85" s="172">
        <v>0</v>
      </c>
      <c r="L85" s="166">
        <f>SUM(H85:J85,-K85)</f>
        <v>14530</v>
      </c>
    </row>
    <row r="86" spans="1:12" ht="19.5" customHeight="1">
      <c r="A86" s="69" t="s">
        <v>116</v>
      </c>
      <c r="B86" s="10">
        <v>833649</v>
      </c>
      <c r="C86" s="10">
        <v>0</v>
      </c>
      <c r="D86" s="10">
        <v>0</v>
      </c>
      <c r="E86" s="10">
        <v>0</v>
      </c>
      <c r="F86" s="10">
        <v>1228</v>
      </c>
      <c r="G86" s="10">
        <v>3</v>
      </c>
      <c r="H86" s="10">
        <f t="shared" si="35"/>
        <v>834880</v>
      </c>
      <c r="I86" s="172">
        <v>199</v>
      </c>
      <c r="J86" s="172">
        <v>4002</v>
      </c>
      <c r="K86" s="172">
        <v>0</v>
      </c>
      <c r="L86" s="166">
        <f>SUM(H86:J86,-K86)</f>
        <v>839081</v>
      </c>
    </row>
    <row r="87" spans="1:12" ht="19.5" customHeight="1">
      <c r="A87" s="153" t="s">
        <v>117</v>
      </c>
      <c r="B87" s="161">
        <f>SUM(B88:B90)</f>
        <v>257723</v>
      </c>
      <c r="C87" s="161">
        <f t="shared" ref="C87:H87" si="36">SUM(C88:C90)</f>
        <v>3268</v>
      </c>
      <c r="D87" s="161">
        <f t="shared" si="36"/>
        <v>0</v>
      </c>
      <c r="E87" s="161">
        <f t="shared" si="36"/>
        <v>0</v>
      </c>
      <c r="F87" s="161">
        <f t="shared" si="36"/>
        <v>1813</v>
      </c>
      <c r="G87" s="161">
        <f t="shared" si="36"/>
        <v>50</v>
      </c>
      <c r="H87" s="161">
        <f t="shared" si="36"/>
        <v>262854</v>
      </c>
      <c r="I87" s="164">
        <f>SUM(I88:I90)</f>
        <v>177</v>
      </c>
      <c r="J87" s="164">
        <f>SUM(J88:J90)</f>
        <v>1750</v>
      </c>
      <c r="K87" s="164">
        <f>SUM(K88:K90)</f>
        <v>3276</v>
      </c>
      <c r="L87" s="165">
        <f>SUM(L88:L90)</f>
        <v>261505</v>
      </c>
    </row>
    <row r="88" spans="1:12" ht="19.5" customHeight="1">
      <c r="A88" s="69" t="s">
        <v>118</v>
      </c>
      <c r="B88" s="10">
        <v>85735</v>
      </c>
      <c r="C88" s="10">
        <v>0</v>
      </c>
      <c r="D88" s="10">
        <v>0</v>
      </c>
      <c r="E88" s="10">
        <v>0</v>
      </c>
      <c r="F88" s="10">
        <v>822</v>
      </c>
      <c r="G88" s="10">
        <v>49</v>
      </c>
      <c r="H88" s="10">
        <f t="shared" ref="H88:H90" si="37">SUM(B88:G88)</f>
        <v>86606</v>
      </c>
      <c r="I88" s="172">
        <v>22</v>
      </c>
      <c r="J88" s="172">
        <v>456</v>
      </c>
      <c r="K88" s="172">
        <v>0</v>
      </c>
      <c r="L88" s="166">
        <f>SUM(H88:J88,-K88)</f>
        <v>87084</v>
      </c>
    </row>
    <row r="89" spans="1:12" ht="19.5" customHeight="1">
      <c r="A89" s="69" t="s">
        <v>119</v>
      </c>
      <c r="B89" s="10">
        <v>124174</v>
      </c>
      <c r="C89" s="10">
        <v>0</v>
      </c>
      <c r="D89" s="10">
        <v>0</v>
      </c>
      <c r="E89" s="10">
        <v>0</v>
      </c>
      <c r="F89" s="10">
        <v>785</v>
      </c>
      <c r="G89" s="10">
        <v>1</v>
      </c>
      <c r="H89" s="10">
        <f t="shared" si="37"/>
        <v>124960</v>
      </c>
      <c r="I89" s="172">
        <v>-13</v>
      </c>
      <c r="J89" s="172">
        <v>701</v>
      </c>
      <c r="K89" s="172">
        <v>0</v>
      </c>
      <c r="L89" s="166">
        <f>SUM(H89:J89,-K89)</f>
        <v>125648</v>
      </c>
    </row>
    <row r="90" spans="1:12" ht="19.5" customHeight="1">
      <c r="A90" s="69" t="s">
        <v>120</v>
      </c>
      <c r="B90" s="10">
        <v>47814</v>
      </c>
      <c r="C90" s="10">
        <v>3268</v>
      </c>
      <c r="D90" s="10">
        <v>0</v>
      </c>
      <c r="E90" s="10">
        <v>0</v>
      </c>
      <c r="F90" s="10">
        <v>206</v>
      </c>
      <c r="G90" s="10">
        <v>0</v>
      </c>
      <c r="H90" s="10">
        <f t="shared" si="37"/>
        <v>51288</v>
      </c>
      <c r="I90" s="172">
        <v>168</v>
      </c>
      <c r="J90" s="172">
        <v>593</v>
      </c>
      <c r="K90" s="172">
        <v>3276</v>
      </c>
      <c r="L90" s="166">
        <f>SUM(H90:J90,-K90)</f>
        <v>48773</v>
      </c>
    </row>
    <row r="91" spans="1:12" ht="19.5" customHeight="1">
      <c r="A91" s="153" t="s">
        <v>121</v>
      </c>
      <c r="B91" s="161">
        <f>SUM(B92:B94)</f>
        <v>1372837</v>
      </c>
      <c r="C91" s="161">
        <f t="shared" ref="C91:H91" si="38">SUM(C92:C94)</f>
        <v>2090</v>
      </c>
      <c r="D91" s="161">
        <f t="shared" si="38"/>
        <v>0</v>
      </c>
      <c r="E91" s="161">
        <f t="shared" si="38"/>
        <v>0</v>
      </c>
      <c r="F91" s="161">
        <f t="shared" si="38"/>
        <v>372</v>
      </c>
      <c r="G91" s="161">
        <f t="shared" si="38"/>
        <v>641</v>
      </c>
      <c r="H91" s="161">
        <f t="shared" si="38"/>
        <v>1375940</v>
      </c>
      <c r="I91" s="164">
        <f>SUM(I92:I94)</f>
        <v>143</v>
      </c>
      <c r="J91" s="164">
        <f>SUM(J92:J94)</f>
        <v>5892</v>
      </c>
      <c r="K91" s="164">
        <f>SUM(K92:K94)</f>
        <v>808</v>
      </c>
      <c r="L91" s="165">
        <f>SUM(L92:L94)</f>
        <v>1381167</v>
      </c>
    </row>
    <row r="92" spans="1:12" ht="19.5" customHeight="1">
      <c r="A92" s="69" t="s">
        <v>122</v>
      </c>
      <c r="B92" s="10">
        <v>1332800</v>
      </c>
      <c r="C92" s="10">
        <v>2090</v>
      </c>
      <c r="D92" s="10">
        <v>0</v>
      </c>
      <c r="E92" s="10">
        <v>0</v>
      </c>
      <c r="F92" s="10">
        <v>372</v>
      </c>
      <c r="G92" s="10">
        <v>641</v>
      </c>
      <c r="H92" s="10">
        <f t="shared" ref="H92:H94" si="39">SUM(B92:G92)</f>
        <v>1335903</v>
      </c>
      <c r="I92" s="172">
        <v>143</v>
      </c>
      <c r="J92" s="172">
        <v>5871</v>
      </c>
      <c r="K92" s="172">
        <v>808</v>
      </c>
      <c r="L92" s="166">
        <f>SUM(H92:J92,-K92)</f>
        <v>1341109</v>
      </c>
    </row>
    <row r="93" spans="1:12" ht="19.5" customHeight="1">
      <c r="A93" s="69" t="s">
        <v>123</v>
      </c>
      <c r="B93" s="10">
        <v>2264</v>
      </c>
      <c r="C93" s="10">
        <v>0</v>
      </c>
      <c r="D93" s="10">
        <v>0</v>
      </c>
      <c r="E93" s="10">
        <v>0</v>
      </c>
      <c r="F93" s="10">
        <v>0</v>
      </c>
      <c r="G93" s="10">
        <v>0</v>
      </c>
      <c r="H93" s="10">
        <f t="shared" si="39"/>
        <v>2264</v>
      </c>
      <c r="I93" s="172">
        <v>0</v>
      </c>
      <c r="J93" s="172">
        <v>16</v>
      </c>
      <c r="K93" s="172">
        <v>0</v>
      </c>
      <c r="L93" s="166">
        <f>SUM(H93:J93,-K93)</f>
        <v>2280</v>
      </c>
    </row>
    <row r="94" spans="1:12" ht="19.5" customHeight="1">
      <c r="A94" s="69" t="s">
        <v>124</v>
      </c>
      <c r="B94" s="10">
        <v>37773</v>
      </c>
      <c r="C94" s="10">
        <v>0</v>
      </c>
      <c r="D94" s="10">
        <v>0</v>
      </c>
      <c r="E94" s="10">
        <v>0</v>
      </c>
      <c r="F94" s="10">
        <v>0</v>
      </c>
      <c r="G94" s="10">
        <v>0</v>
      </c>
      <c r="H94" s="10">
        <f t="shared" si="39"/>
        <v>37773</v>
      </c>
      <c r="I94" s="172">
        <v>0</v>
      </c>
      <c r="J94" s="172">
        <v>5</v>
      </c>
      <c r="K94" s="172">
        <v>0</v>
      </c>
      <c r="L94" s="166">
        <f>SUM(H94:J94,-K94)</f>
        <v>37778</v>
      </c>
    </row>
    <row r="95" spans="1:12" ht="19.5" customHeight="1">
      <c r="A95" s="153" t="s">
        <v>125</v>
      </c>
      <c r="B95" s="161">
        <f>SUM(B96:B99)</f>
        <v>154848</v>
      </c>
      <c r="C95" s="161">
        <f>SUM(C96:C99)</f>
        <v>452</v>
      </c>
      <c r="D95" s="161">
        <f>SUM(D96:D99)</f>
        <v>0</v>
      </c>
      <c r="E95" s="161">
        <f t="shared" ref="E95:L95" si="40">SUM(E96:E99)</f>
        <v>0</v>
      </c>
      <c r="F95" s="161">
        <f t="shared" si="40"/>
        <v>239</v>
      </c>
      <c r="G95" s="161">
        <f t="shared" si="40"/>
        <v>85</v>
      </c>
      <c r="H95" s="161">
        <f t="shared" si="40"/>
        <v>155624</v>
      </c>
      <c r="I95" s="164">
        <f t="shared" si="40"/>
        <v>69</v>
      </c>
      <c r="J95" s="164">
        <f t="shared" si="40"/>
        <v>926</v>
      </c>
      <c r="K95" s="164">
        <f t="shared" si="40"/>
        <v>272</v>
      </c>
      <c r="L95" s="165">
        <f t="shared" si="40"/>
        <v>156347</v>
      </c>
    </row>
    <row r="96" spans="1:12" ht="19.5" customHeight="1">
      <c r="A96" s="69" t="s">
        <v>126</v>
      </c>
      <c r="B96" s="10">
        <v>37094</v>
      </c>
      <c r="C96" s="10">
        <v>201</v>
      </c>
      <c r="D96" s="10">
        <v>0</v>
      </c>
      <c r="E96" s="10">
        <v>0</v>
      </c>
      <c r="F96" s="10">
        <v>72</v>
      </c>
      <c r="G96" s="10">
        <v>20</v>
      </c>
      <c r="H96" s="10">
        <f t="shared" ref="H96:H99" si="41">SUM(B96:G96)</f>
        <v>37387</v>
      </c>
      <c r="I96" s="172">
        <v>0</v>
      </c>
      <c r="J96" s="172">
        <v>698</v>
      </c>
      <c r="K96" s="172">
        <v>160</v>
      </c>
      <c r="L96" s="166">
        <f>SUM(H96:J96,-K96)</f>
        <v>37925</v>
      </c>
    </row>
    <row r="97" spans="1:12" ht="19.5" customHeight="1">
      <c r="A97" s="69" t="s">
        <v>127</v>
      </c>
      <c r="B97" s="10">
        <v>15789</v>
      </c>
      <c r="C97" s="10">
        <v>251</v>
      </c>
      <c r="D97" s="10">
        <v>0</v>
      </c>
      <c r="E97" s="10">
        <v>0</v>
      </c>
      <c r="F97" s="10">
        <v>24</v>
      </c>
      <c r="G97" s="10">
        <v>0</v>
      </c>
      <c r="H97" s="10">
        <f t="shared" si="41"/>
        <v>16064</v>
      </c>
      <c r="I97" s="172">
        <v>0</v>
      </c>
      <c r="J97" s="172">
        <v>0</v>
      </c>
      <c r="K97" s="172">
        <v>112</v>
      </c>
      <c r="L97" s="166">
        <f>SUM(H97:J97,-K97)</f>
        <v>15952</v>
      </c>
    </row>
    <row r="98" spans="1:12" ht="19.5" customHeight="1">
      <c r="A98" s="69" t="s">
        <v>128</v>
      </c>
      <c r="B98" s="10">
        <v>10727</v>
      </c>
      <c r="C98" s="10">
        <v>0</v>
      </c>
      <c r="D98" s="10">
        <v>0</v>
      </c>
      <c r="E98" s="10">
        <v>0</v>
      </c>
      <c r="F98" s="10">
        <v>14</v>
      </c>
      <c r="G98" s="10">
        <v>0</v>
      </c>
      <c r="H98" s="10">
        <f t="shared" si="41"/>
        <v>10741</v>
      </c>
      <c r="I98" s="172">
        <v>0</v>
      </c>
      <c r="J98" s="172">
        <v>2</v>
      </c>
      <c r="K98" s="172">
        <v>0</v>
      </c>
      <c r="L98" s="166">
        <f>SUM(H98:J98,-K98)</f>
        <v>10743</v>
      </c>
    </row>
    <row r="99" spans="1:12" ht="19.5" customHeight="1">
      <c r="A99" s="69" t="s">
        <v>129</v>
      </c>
      <c r="B99" s="10">
        <v>91238</v>
      </c>
      <c r="C99" s="10">
        <v>0</v>
      </c>
      <c r="D99" s="10">
        <v>0</v>
      </c>
      <c r="E99" s="10">
        <v>0</v>
      </c>
      <c r="F99" s="10">
        <v>129</v>
      </c>
      <c r="G99" s="10">
        <v>65</v>
      </c>
      <c r="H99" s="10">
        <f t="shared" si="41"/>
        <v>91432</v>
      </c>
      <c r="I99" s="172">
        <v>69</v>
      </c>
      <c r="J99" s="172">
        <v>226</v>
      </c>
      <c r="K99" s="172">
        <v>0</v>
      </c>
      <c r="L99" s="166">
        <f>SUM(H99:J99,-K99)</f>
        <v>91727</v>
      </c>
    </row>
    <row r="100" spans="1:12" ht="19.5" customHeight="1">
      <c r="A100" s="153" t="s">
        <v>130</v>
      </c>
      <c r="B100" s="161">
        <f>B101</f>
        <v>34489</v>
      </c>
      <c r="C100" s="161">
        <f t="shared" ref="C100:H100" si="42">C101</f>
        <v>9145</v>
      </c>
      <c r="D100" s="161">
        <f t="shared" si="42"/>
        <v>0</v>
      </c>
      <c r="E100" s="161">
        <f t="shared" si="42"/>
        <v>0</v>
      </c>
      <c r="F100" s="161">
        <f t="shared" si="42"/>
        <v>0</v>
      </c>
      <c r="G100" s="161">
        <f t="shared" si="42"/>
        <v>0</v>
      </c>
      <c r="H100" s="161">
        <f t="shared" si="42"/>
        <v>43634</v>
      </c>
      <c r="I100" s="164">
        <f>I101</f>
        <v>-5</v>
      </c>
      <c r="J100" s="164">
        <f>J101</f>
        <v>182</v>
      </c>
      <c r="K100" s="164">
        <f>K101</f>
        <v>5539</v>
      </c>
      <c r="L100" s="165">
        <f>L101</f>
        <v>38272</v>
      </c>
    </row>
    <row r="101" spans="1:12" ht="19.5" customHeight="1">
      <c r="A101" s="69" t="s">
        <v>131</v>
      </c>
      <c r="B101" s="10">
        <v>34489</v>
      </c>
      <c r="C101" s="10">
        <v>9145</v>
      </c>
      <c r="D101" s="10">
        <v>0</v>
      </c>
      <c r="E101" s="10">
        <v>0</v>
      </c>
      <c r="F101" s="10">
        <v>0</v>
      </c>
      <c r="G101" s="10">
        <v>0</v>
      </c>
      <c r="H101" s="10">
        <f t="shared" ref="H101" si="43">SUM(B101:G101)</f>
        <v>43634</v>
      </c>
      <c r="I101" s="172">
        <v>-5</v>
      </c>
      <c r="J101" s="172">
        <v>182</v>
      </c>
      <c r="K101" s="172">
        <v>5539</v>
      </c>
      <c r="L101" s="166">
        <f>SUM(H101:J101,-K101)</f>
        <v>38272</v>
      </c>
    </row>
    <row r="102" spans="1:12" ht="19.5" customHeight="1">
      <c r="A102" s="71" t="s">
        <v>6</v>
      </c>
      <c r="B102" s="91">
        <f t="shared" ref="B102:L102" si="44">B103+B112+B116+B120+B124+B130</f>
        <v>1464499</v>
      </c>
      <c r="C102" s="91">
        <f t="shared" si="44"/>
        <v>20847</v>
      </c>
      <c r="D102" s="91">
        <f t="shared" si="44"/>
        <v>0</v>
      </c>
      <c r="E102" s="91">
        <f t="shared" si="44"/>
        <v>100</v>
      </c>
      <c r="F102" s="91">
        <f t="shared" si="44"/>
        <v>3654</v>
      </c>
      <c r="G102" s="91">
        <f t="shared" si="44"/>
        <v>1492</v>
      </c>
      <c r="H102" s="91">
        <f t="shared" si="44"/>
        <v>1490592</v>
      </c>
      <c r="I102" s="143">
        <f t="shared" si="44"/>
        <v>-59</v>
      </c>
      <c r="J102" s="143">
        <f t="shared" si="44"/>
        <v>7116</v>
      </c>
      <c r="K102" s="143">
        <f t="shared" si="44"/>
        <v>13259</v>
      </c>
      <c r="L102" s="144">
        <f t="shared" si="44"/>
        <v>1484390</v>
      </c>
    </row>
    <row r="103" spans="1:12" ht="19.5" customHeight="1">
      <c r="A103" s="153" t="s">
        <v>132</v>
      </c>
      <c r="B103" s="161">
        <f t="shared" ref="B103:L103" si="45">SUM(B104:B111)</f>
        <v>301546</v>
      </c>
      <c r="C103" s="161">
        <f t="shared" si="45"/>
        <v>2928</v>
      </c>
      <c r="D103" s="161">
        <f t="shared" si="45"/>
        <v>0</v>
      </c>
      <c r="E103" s="161">
        <f t="shared" si="45"/>
        <v>0</v>
      </c>
      <c r="F103" s="161">
        <f t="shared" si="45"/>
        <v>1001</v>
      </c>
      <c r="G103" s="161">
        <f t="shared" si="45"/>
        <v>1158</v>
      </c>
      <c r="H103" s="161">
        <f t="shared" si="45"/>
        <v>306633</v>
      </c>
      <c r="I103" s="164">
        <f t="shared" si="45"/>
        <v>-18</v>
      </c>
      <c r="J103" s="164">
        <f t="shared" si="45"/>
        <v>999</v>
      </c>
      <c r="K103" s="164">
        <f t="shared" si="45"/>
        <v>1808</v>
      </c>
      <c r="L103" s="165">
        <f t="shared" si="45"/>
        <v>305806</v>
      </c>
    </row>
    <row r="104" spans="1:12" ht="19.5" customHeight="1">
      <c r="A104" s="69" t="s">
        <v>786</v>
      </c>
      <c r="B104" s="10">
        <v>143549</v>
      </c>
      <c r="C104" s="10">
        <v>0</v>
      </c>
      <c r="D104" s="10">
        <v>0</v>
      </c>
      <c r="E104" s="10">
        <v>0</v>
      </c>
      <c r="F104" s="10">
        <v>707</v>
      </c>
      <c r="G104" s="10">
        <v>71</v>
      </c>
      <c r="H104" s="10">
        <f t="shared" ref="H104:H111" si="46">SUM(B104:G104)</f>
        <v>144327</v>
      </c>
      <c r="I104" s="172">
        <v>0</v>
      </c>
      <c r="J104" s="172">
        <v>272</v>
      </c>
      <c r="K104" s="172">
        <v>0</v>
      </c>
      <c r="L104" s="166">
        <f t="shared" ref="L104:L111" si="47">SUM(H104:J104,-K104)</f>
        <v>144599</v>
      </c>
    </row>
    <row r="105" spans="1:12" ht="19.5" customHeight="1">
      <c r="A105" s="69" t="s">
        <v>135</v>
      </c>
      <c r="B105" s="10">
        <v>8575</v>
      </c>
      <c r="C105" s="10">
        <v>112</v>
      </c>
      <c r="D105" s="10">
        <v>0</v>
      </c>
      <c r="E105" s="10">
        <v>0</v>
      </c>
      <c r="F105" s="10">
        <v>0</v>
      </c>
      <c r="G105" s="10">
        <v>0</v>
      </c>
      <c r="H105" s="10">
        <f t="shared" si="46"/>
        <v>8687</v>
      </c>
      <c r="I105" s="172">
        <v>9</v>
      </c>
      <c r="J105" s="172">
        <v>0</v>
      </c>
      <c r="K105" s="172">
        <v>56</v>
      </c>
      <c r="L105" s="166">
        <f t="shared" si="47"/>
        <v>8640</v>
      </c>
    </row>
    <row r="106" spans="1:12" ht="19.5" customHeight="1">
      <c r="A106" s="69" t="s">
        <v>136</v>
      </c>
      <c r="B106" s="10">
        <v>60</v>
      </c>
      <c r="C106" s="10">
        <v>0</v>
      </c>
      <c r="D106" s="10">
        <v>0</v>
      </c>
      <c r="E106" s="10">
        <v>0</v>
      </c>
      <c r="F106" s="10">
        <v>0</v>
      </c>
      <c r="G106" s="10">
        <v>0</v>
      </c>
      <c r="H106" s="10">
        <f t="shared" si="46"/>
        <v>60</v>
      </c>
      <c r="I106" s="172">
        <v>0</v>
      </c>
      <c r="J106" s="172">
        <v>0</v>
      </c>
      <c r="K106" s="172">
        <v>0</v>
      </c>
      <c r="L106" s="166">
        <f t="shared" si="47"/>
        <v>60</v>
      </c>
    </row>
    <row r="107" spans="1:12" ht="19.5" customHeight="1">
      <c r="A107" s="69" t="s">
        <v>137</v>
      </c>
      <c r="B107" s="10">
        <v>5823</v>
      </c>
      <c r="C107" s="10">
        <v>0</v>
      </c>
      <c r="D107" s="10">
        <v>0</v>
      </c>
      <c r="E107" s="10">
        <v>0</v>
      </c>
      <c r="F107" s="10">
        <v>0</v>
      </c>
      <c r="G107" s="10">
        <v>0</v>
      </c>
      <c r="H107" s="10">
        <f t="shared" si="46"/>
        <v>5823</v>
      </c>
      <c r="I107" s="172">
        <v>0</v>
      </c>
      <c r="J107" s="172">
        <v>1</v>
      </c>
      <c r="K107" s="172">
        <v>0</v>
      </c>
      <c r="L107" s="166">
        <f t="shared" si="47"/>
        <v>5824</v>
      </c>
    </row>
    <row r="108" spans="1:12" ht="19.5" customHeight="1">
      <c r="A108" s="69" t="s">
        <v>139</v>
      </c>
      <c r="B108" s="10">
        <v>22823</v>
      </c>
      <c r="C108" s="10">
        <v>1534</v>
      </c>
      <c r="D108" s="10">
        <v>0</v>
      </c>
      <c r="E108" s="10">
        <v>0</v>
      </c>
      <c r="F108" s="10">
        <v>83</v>
      </c>
      <c r="G108" s="10">
        <v>0</v>
      </c>
      <c r="H108" s="10">
        <f t="shared" si="46"/>
        <v>24440</v>
      </c>
      <c r="I108" s="172">
        <v>-27</v>
      </c>
      <c r="J108" s="172">
        <v>341</v>
      </c>
      <c r="K108" s="172">
        <v>793</v>
      </c>
      <c r="L108" s="166">
        <f t="shared" si="47"/>
        <v>23961</v>
      </c>
    </row>
    <row r="109" spans="1:12" ht="19.5" customHeight="1">
      <c r="A109" s="69" t="s">
        <v>142</v>
      </c>
      <c r="B109" s="10">
        <v>26454</v>
      </c>
      <c r="C109" s="10">
        <v>0</v>
      </c>
      <c r="D109" s="10">
        <v>0</v>
      </c>
      <c r="E109" s="10">
        <v>0</v>
      </c>
      <c r="F109" s="10">
        <v>0</v>
      </c>
      <c r="G109" s="10">
        <v>1087</v>
      </c>
      <c r="H109" s="10">
        <f t="shared" si="46"/>
        <v>27541</v>
      </c>
      <c r="I109" s="172">
        <v>0</v>
      </c>
      <c r="J109" s="172">
        <v>0</v>
      </c>
      <c r="K109" s="172">
        <v>0</v>
      </c>
      <c r="L109" s="166">
        <f t="shared" si="47"/>
        <v>27541</v>
      </c>
    </row>
    <row r="110" spans="1:12" ht="19.5" customHeight="1">
      <c r="A110" s="69" t="s">
        <v>143</v>
      </c>
      <c r="B110" s="10">
        <v>35839</v>
      </c>
      <c r="C110" s="10">
        <v>171</v>
      </c>
      <c r="D110" s="10">
        <v>0</v>
      </c>
      <c r="E110" s="10">
        <v>0</v>
      </c>
      <c r="F110" s="10">
        <v>0</v>
      </c>
      <c r="G110" s="10">
        <v>0</v>
      </c>
      <c r="H110" s="10">
        <f t="shared" si="46"/>
        <v>36010</v>
      </c>
      <c r="I110" s="172">
        <v>0</v>
      </c>
      <c r="J110" s="172">
        <v>9</v>
      </c>
      <c r="K110" s="172">
        <v>119</v>
      </c>
      <c r="L110" s="166">
        <f t="shared" si="47"/>
        <v>35900</v>
      </c>
    </row>
    <row r="111" spans="1:12" ht="19.5" customHeight="1">
      <c r="A111" s="69" t="s">
        <v>144</v>
      </c>
      <c r="B111" s="10">
        <v>58423</v>
      </c>
      <c r="C111" s="10">
        <v>1111</v>
      </c>
      <c r="D111" s="10">
        <v>0</v>
      </c>
      <c r="E111" s="10">
        <v>0</v>
      </c>
      <c r="F111" s="10">
        <v>211</v>
      </c>
      <c r="G111" s="10">
        <v>0</v>
      </c>
      <c r="H111" s="10">
        <f t="shared" si="46"/>
        <v>59745</v>
      </c>
      <c r="I111" s="172">
        <v>0</v>
      </c>
      <c r="J111" s="172">
        <v>376</v>
      </c>
      <c r="K111" s="172">
        <v>840</v>
      </c>
      <c r="L111" s="166">
        <f t="shared" si="47"/>
        <v>59281</v>
      </c>
    </row>
    <row r="112" spans="1:12" ht="19.5" customHeight="1">
      <c r="A112" s="153" t="s">
        <v>145</v>
      </c>
      <c r="B112" s="161">
        <f t="shared" ref="B112:L112" si="48">SUM(B113:B115)</f>
        <v>230311</v>
      </c>
      <c r="C112" s="161">
        <f t="shared" si="48"/>
        <v>15805</v>
      </c>
      <c r="D112" s="161">
        <f t="shared" si="48"/>
        <v>0</v>
      </c>
      <c r="E112" s="161">
        <f t="shared" si="48"/>
        <v>0</v>
      </c>
      <c r="F112" s="161">
        <f t="shared" si="48"/>
        <v>205</v>
      </c>
      <c r="G112" s="161">
        <f t="shared" si="48"/>
        <v>0</v>
      </c>
      <c r="H112" s="161">
        <f t="shared" si="48"/>
        <v>246321</v>
      </c>
      <c r="I112" s="164">
        <f t="shared" si="48"/>
        <v>-41</v>
      </c>
      <c r="J112" s="164">
        <f t="shared" si="48"/>
        <v>1915</v>
      </c>
      <c r="K112" s="164">
        <f t="shared" si="48"/>
        <v>10115</v>
      </c>
      <c r="L112" s="165">
        <f t="shared" si="48"/>
        <v>238080</v>
      </c>
    </row>
    <row r="113" spans="1:12" ht="19.5" customHeight="1">
      <c r="A113" s="69" t="s">
        <v>146</v>
      </c>
      <c r="B113" s="10">
        <v>19911</v>
      </c>
      <c r="C113" s="10">
        <v>0</v>
      </c>
      <c r="D113" s="10">
        <v>0</v>
      </c>
      <c r="E113" s="10">
        <v>0</v>
      </c>
      <c r="F113" s="10">
        <v>0</v>
      </c>
      <c r="G113" s="10">
        <v>0</v>
      </c>
      <c r="H113" s="10">
        <f t="shared" ref="H113:H115" si="49">SUM(B113:G113)</f>
        <v>19911</v>
      </c>
      <c r="I113" s="172">
        <v>0</v>
      </c>
      <c r="J113" s="172">
        <v>10</v>
      </c>
      <c r="K113" s="172">
        <v>0</v>
      </c>
      <c r="L113" s="166">
        <f>SUM(H113:J113,-K113)</f>
        <v>19921</v>
      </c>
    </row>
    <row r="114" spans="1:12" ht="19.5" customHeight="1">
      <c r="A114" s="69" t="s">
        <v>147</v>
      </c>
      <c r="B114" s="10">
        <v>41563</v>
      </c>
      <c r="C114" s="10">
        <v>0</v>
      </c>
      <c r="D114" s="10">
        <v>0</v>
      </c>
      <c r="E114" s="10">
        <v>0</v>
      </c>
      <c r="F114" s="10">
        <v>17</v>
      </c>
      <c r="G114" s="10">
        <v>0</v>
      </c>
      <c r="H114" s="10">
        <f t="shared" si="49"/>
        <v>41580</v>
      </c>
      <c r="I114" s="172">
        <v>0</v>
      </c>
      <c r="J114" s="172">
        <v>618</v>
      </c>
      <c r="K114" s="172">
        <v>0</v>
      </c>
      <c r="L114" s="166">
        <f>SUM(H114:J114,-K114)</f>
        <v>42198</v>
      </c>
    </row>
    <row r="115" spans="1:12" ht="19.5" customHeight="1">
      <c r="A115" s="69" t="s">
        <v>148</v>
      </c>
      <c r="B115" s="10">
        <v>168837</v>
      </c>
      <c r="C115" s="10">
        <v>15805</v>
      </c>
      <c r="D115" s="10">
        <v>0</v>
      </c>
      <c r="E115" s="10">
        <v>0</v>
      </c>
      <c r="F115" s="10">
        <v>188</v>
      </c>
      <c r="G115" s="10">
        <v>0</v>
      </c>
      <c r="H115" s="10">
        <f t="shared" si="49"/>
        <v>184830</v>
      </c>
      <c r="I115" s="172">
        <v>-41</v>
      </c>
      <c r="J115" s="172">
        <v>1287</v>
      </c>
      <c r="K115" s="172">
        <v>10115</v>
      </c>
      <c r="L115" s="166">
        <f>SUM(H115:J115,-K115)</f>
        <v>175961</v>
      </c>
    </row>
    <row r="116" spans="1:12" ht="19.5" customHeight="1">
      <c r="A116" s="153" t="s">
        <v>149</v>
      </c>
      <c r="B116" s="161">
        <f t="shared" ref="B116:L116" si="50">SUM(B117:B119)</f>
        <v>151413</v>
      </c>
      <c r="C116" s="161">
        <f t="shared" si="50"/>
        <v>0</v>
      </c>
      <c r="D116" s="161">
        <f t="shared" si="50"/>
        <v>0</v>
      </c>
      <c r="E116" s="161">
        <f t="shared" si="50"/>
        <v>0</v>
      </c>
      <c r="F116" s="161">
        <f t="shared" si="50"/>
        <v>23</v>
      </c>
      <c r="G116" s="161">
        <f t="shared" si="50"/>
        <v>22</v>
      </c>
      <c r="H116" s="161">
        <f t="shared" si="50"/>
        <v>151458</v>
      </c>
      <c r="I116" s="164">
        <f t="shared" si="50"/>
        <v>0</v>
      </c>
      <c r="J116" s="164">
        <f t="shared" si="50"/>
        <v>2245</v>
      </c>
      <c r="K116" s="164">
        <f t="shared" si="50"/>
        <v>0</v>
      </c>
      <c r="L116" s="165">
        <f t="shared" si="50"/>
        <v>153703</v>
      </c>
    </row>
    <row r="117" spans="1:12" ht="19.5" customHeight="1">
      <c r="A117" s="69" t="s">
        <v>150</v>
      </c>
      <c r="B117" s="10">
        <v>123421</v>
      </c>
      <c r="C117" s="10">
        <v>0</v>
      </c>
      <c r="D117" s="10">
        <v>0</v>
      </c>
      <c r="E117" s="10">
        <v>0</v>
      </c>
      <c r="F117" s="10">
        <v>12</v>
      </c>
      <c r="G117" s="10">
        <v>19</v>
      </c>
      <c r="H117" s="10">
        <f t="shared" ref="H117:H119" si="51">SUM(B117:G117)</f>
        <v>123452</v>
      </c>
      <c r="I117" s="172">
        <v>0</v>
      </c>
      <c r="J117" s="172">
        <v>1125</v>
      </c>
      <c r="K117" s="172">
        <v>0</v>
      </c>
      <c r="L117" s="166">
        <f>SUM(H117:J117,-K117)</f>
        <v>124577</v>
      </c>
    </row>
    <row r="118" spans="1:12" ht="19.5" customHeight="1">
      <c r="A118" s="69" t="s">
        <v>151</v>
      </c>
      <c r="B118" s="10">
        <v>3754</v>
      </c>
      <c r="C118" s="10">
        <v>0</v>
      </c>
      <c r="D118" s="10">
        <v>0</v>
      </c>
      <c r="E118" s="10">
        <v>0</v>
      </c>
      <c r="F118" s="10">
        <v>11</v>
      </c>
      <c r="G118" s="10">
        <v>3</v>
      </c>
      <c r="H118" s="10">
        <f t="shared" si="51"/>
        <v>3768</v>
      </c>
      <c r="I118" s="172">
        <v>0</v>
      </c>
      <c r="J118" s="172">
        <v>47</v>
      </c>
      <c r="K118" s="172">
        <v>0</v>
      </c>
      <c r="L118" s="166">
        <f>SUM(H118:J118,-K118)</f>
        <v>3815</v>
      </c>
    </row>
    <row r="119" spans="1:12" ht="19.5" customHeight="1">
      <c r="A119" s="69" t="s">
        <v>152</v>
      </c>
      <c r="B119" s="10">
        <v>24238</v>
      </c>
      <c r="C119" s="10">
        <v>0</v>
      </c>
      <c r="D119" s="10">
        <v>0</v>
      </c>
      <c r="E119" s="10">
        <v>0</v>
      </c>
      <c r="F119" s="10">
        <v>0</v>
      </c>
      <c r="G119" s="10">
        <v>0</v>
      </c>
      <c r="H119" s="10">
        <f t="shared" si="51"/>
        <v>24238</v>
      </c>
      <c r="I119" s="172">
        <v>0</v>
      </c>
      <c r="J119" s="172">
        <v>1073</v>
      </c>
      <c r="K119" s="172">
        <v>0</v>
      </c>
      <c r="L119" s="166">
        <f>SUM(H119:J119,-K119)</f>
        <v>25311</v>
      </c>
    </row>
    <row r="120" spans="1:12" ht="19.5" customHeight="1">
      <c r="A120" s="153" t="s">
        <v>153</v>
      </c>
      <c r="B120" s="161">
        <f t="shared" ref="B120:L120" si="52">SUM(B121:B123)</f>
        <v>89074</v>
      </c>
      <c r="C120" s="161">
        <f t="shared" si="52"/>
        <v>788</v>
      </c>
      <c r="D120" s="161">
        <f t="shared" si="52"/>
        <v>0</v>
      </c>
      <c r="E120" s="161">
        <f t="shared" si="52"/>
        <v>0</v>
      </c>
      <c r="F120" s="161">
        <f t="shared" si="52"/>
        <v>39</v>
      </c>
      <c r="G120" s="161">
        <f t="shared" si="52"/>
        <v>0</v>
      </c>
      <c r="H120" s="161">
        <f t="shared" si="52"/>
        <v>89901</v>
      </c>
      <c r="I120" s="164">
        <f t="shared" si="52"/>
        <v>0</v>
      </c>
      <c r="J120" s="164">
        <f t="shared" si="52"/>
        <v>117</v>
      </c>
      <c r="K120" s="164">
        <f t="shared" si="52"/>
        <v>418</v>
      </c>
      <c r="L120" s="165">
        <f t="shared" si="52"/>
        <v>89600</v>
      </c>
    </row>
    <row r="121" spans="1:12" ht="19.5" customHeight="1">
      <c r="A121" s="69" t="s">
        <v>154</v>
      </c>
      <c r="B121" s="10">
        <v>84769</v>
      </c>
      <c r="C121" s="10">
        <v>782</v>
      </c>
      <c r="D121" s="10">
        <v>0</v>
      </c>
      <c r="E121" s="10">
        <v>0</v>
      </c>
      <c r="F121" s="10">
        <v>6</v>
      </c>
      <c r="G121" s="10">
        <v>0</v>
      </c>
      <c r="H121" s="10">
        <f t="shared" ref="H121:H123" si="53">SUM(B121:G121)</f>
        <v>85557</v>
      </c>
      <c r="I121" s="172">
        <v>0</v>
      </c>
      <c r="J121" s="172">
        <v>117</v>
      </c>
      <c r="K121" s="172">
        <v>414</v>
      </c>
      <c r="L121" s="166">
        <f>SUM(H121:J121,-K121)</f>
        <v>85260</v>
      </c>
    </row>
    <row r="122" spans="1:12" ht="19.5" customHeight="1">
      <c r="A122" s="69" t="s">
        <v>155</v>
      </c>
      <c r="B122" s="10">
        <v>3450</v>
      </c>
      <c r="C122" s="10">
        <v>0</v>
      </c>
      <c r="D122" s="10">
        <v>0</v>
      </c>
      <c r="E122" s="10">
        <v>0</v>
      </c>
      <c r="F122" s="10">
        <v>5</v>
      </c>
      <c r="G122" s="10">
        <v>0</v>
      </c>
      <c r="H122" s="10">
        <f t="shared" si="53"/>
        <v>3455</v>
      </c>
      <c r="I122" s="172">
        <v>0</v>
      </c>
      <c r="J122" s="172">
        <v>0</v>
      </c>
      <c r="K122" s="172">
        <v>0</v>
      </c>
      <c r="L122" s="166">
        <f>SUM(H122:J122,-K122)</f>
        <v>3455</v>
      </c>
    </row>
    <row r="123" spans="1:12" ht="19.5" customHeight="1">
      <c r="A123" s="69" t="s">
        <v>156</v>
      </c>
      <c r="B123" s="10">
        <v>855</v>
      </c>
      <c r="C123" s="10">
        <v>6</v>
      </c>
      <c r="D123" s="10">
        <v>0</v>
      </c>
      <c r="E123" s="10">
        <v>0</v>
      </c>
      <c r="F123" s="10">
        <v>28</v>
      </c>
      <c r="G123" s="10">
        <v>0</v>
      </c>
      <c r="H123" s="10">
        <f t="shared" si="53"/>
        <v>889</v>
      </c>
      <c r="I123" s="172">
        <v>0</v>
      </c>
      <c r="J123" s="172">
        <v>0</v>
      </c>
      <c r="K123" s="172">
        <v>4</v>
      </c>
      <c r="L123" s="166">
        <f>SUM(H123:J123,-K123)</f>
        <v>885</v>
      </c>
    </row>
    <row r="124" spans="1:12" ht="19.5" customHeight="1">
      <c r="A124" s="153" t="s">
        <v>157</v>
      </c>
      <c r="B124" s="161">
        <f t="shared" ref="B124:L124" si="54">SUM(B125:B129)</f>
        <v>154543</v>
      </c>
      <c r="C124" s="161">
        <f t="shared" si="54"/>
        <v>866</v>
      </c>
      <c r="D124" s="161">
        <f t="shared" si="54"/>
        <v>0</v>
      </c>
      <c r="E124" s="161">
        <f t="shared" si="54"/>
        <v>100</v>
      </c>
      <c r="F124" s="161">
        <f t="shared" si="54"/>
        <v>939</v>
      </c>
      <c r="G124" s="161">
        <f t="shared" si="54"/>
        <v>221</v>
      </c>
      <c r="H124" s="161">
        <f t="shared" si="54"/>
        <v>156669</v>
      </c>
      <c r="I124" s="164">
        <f t="shared" si="54"/>
        <v>0</v>
      </c>
      <c r="J124" s="164">
        <f t="shared" si="54"/>
        <v>315</v>
      </c>
      <c r="K124" s="164">
        <f t="shared" si="54"/>
        <v>621</v>
      </c>
      <c r="L124" s="165">
        <f t="shared" si="54"/>
        <v>156363</v>
      </c>
    </row>
    <row r="125" spans="1:12" ht="19.5" customHeight="1">
      <c r="A125" s="69" t="s">
        <v>158</v>
      </c>
      <c r="B125" s="10">
        <v>23009</v>
      </c>
      <c r="C125" s="10">
        <v>0</v>
      </c>
      <c r="D125" s="10">
        <v>0</v>
      </c>
      <c r="E125" s="10">
        <v>0</v>
      </c>
      <c r="F125" s="10">
        <v>0</v>
      </c>
      <c r="G125" s="10">
        <v>0</v>
      </c>
      <c r="H125" s="10">
        <f t="shared" ref="H125:H129" si="55">SUM(B125:G125)</f>
        <v>23009</v>
      </c>
      <c r="I125" s="172">
        <v>0</v>
      </c>
      <c r="J125" s="172">
        <v>9</v>
      </c>
      <c r="K125" s="172">
        <v>0</v>
      </c>
      <c r="L125" s="166">
        <f>SUM(H125:J125,-K125)</f>
        <v>23018</v>
      </c>
    </row>
    <row r="126" spans="1:12" ht="19.5" customHeight="1">
      <c r="A126" s="69" t="s">
        <v>159</v>
      </c>
      <c r="B126" s="10">
        <v>75309</v>
      </c>
      <c r="C126" s="10">
        <v>2</v>
      </c>
      <c r="D126" s="10">
        <v>0</v>
      </c>
      <c r="E126" s="10">
        <v>0</v>
      </c>
      <c r="F126" s="10">
        <v>197</v>
      </c>
      <c r="G126" s="10">
        <v>221</v>
      </c>
      <c r="H126" s="10">
        <f t="shared" si="55"/>
        <v>75729</v>
      </c>
      <c r="I126" s="172">
        <v>0</v>
      </c>
      <c r="J126" s="172">
        <v>223</v>
      </c>
      <c r="K126" s="172">
        <v>1</v>
      </c>
      <c r="L126" s="166">
        <f>SUM(H126:J126,-K126)</f>
        <v>75951</v>
      </c>
    </row>
    <row r="127" spans="1:12" ht="19.5" customHeight="1">
      <c r="A127" s="69" t="s">
        <v>160</v>
      </c>
      <c r="B127" s="10">
        <v>8465</v>
      </c>
      <c r="C127" s="10">
        <v>0</v>
      </c>
      <c r="D127" s="10">
        <v>0</v>
      </c>
      <c r="E127" s="10">
        <v>0</v>
      </c>
      <c r="F127" s="10">
        <v>0</v>
      </c>
      <c r="G127" s="10">
        <v>0</v>
      </c>
      <c r="H127" s="10">
        <f t="shared" si="55"/>
        <v>8465</v>
      </c>
      <c r="I127" s="172">
        <v>0</v>
      </c>
      <c r="J127" s="172">
        <v>0</v>
      </c>
      <c r="K127" s="172">
        <v>0</v>
      </c>
      <c r="L127" s="166">
        <f>SUM(H127:J127,-K127)</f>
        <v>8465</v>
      </c>
    </row>
    <row r="128" spans="1:12" ht="19.5" customHeight="1">
      <c r="A128" s="69" t="s">
        <v>161</v>
      </c>
      <c r="B128" s="10">
        <v>15530</v>
      </c>
      <c r="C128" s="10">
        <v>109</v>
      </c>
      <c r="D128" s="10">
        <v>0</v>
      </c>
      <c r="E128" s="10">
        <v>100</v>
      </c>
      <c r="F128" s="10">
        <v>0</v>
      </c>
      <c r="G128" s="10">
        <v>0</v>
      </c>
      <c r="H128" s="10">
        <f t="shared" si="55"/>
        <v>15739</v>
      </c>
      <c r="I128" s="172">
        <v>0</v>
      </c>
      <c r="J128" s="172">
        <v>65</v>
      </c>
      <c r="K128" s="172">
        <v>75</v>
      </c>
      <c r="L128" s="166">
        <f>SUM(H128:J128,-K128)</f>
        <v>15729</v>
      </c>
    </row>
    <row r="129" spans="1:12" ht="19.5" customHeight="1">
      <c r="A129" s="69" t="s">
        <v>162</v>
      </c>
      <c r="B129" s="10">
        <v>32230</v>
      </c>
      <c r="C129" s="10">
        <v>755</v>
      </c>
      <c r="D129" s="10">
        <v>0</v>
      </c>
      <c r="E129" s="10">
        <v>0</v>
      </c>
      <c r="F129" s="10">
        <v>742</v>
      </c>
      <c r="G129" s="10">
        <v>0</v>
      </c>
      <c r="H129" s="10">
        <f t="shared" si="55"/>
        <v>33727</v>
      </c>
      <c r="I129" s="172">
        <v>0</v>
      </c>
      <c r="J129" s="172">
        <v>18</v>
      </c>
      <c r="K129" s="172">
        <v>545</v>
      </c>
      <c r="L129" s="166">
        <f>SUM(H129:J129,-K129)</f>
        <v>33200</v>
      </c>
    </row>
    <row r="130" spans="1:12" ht="19.5" customHeight="1">
      <c r="A130" s="153" t="s">
        <v>163</v>
      </c>
      <c r="B130" s="161">
        <f t="shared" ref="B130:L130" si="56">SUM(B131:B137)</f>
        <v>537612</v>
      </c>
      <c r="C130" s="161">
        <f t="shared" si="56"/>
        <v>460</v>
      </c>
      <c r="D130" s="161">
        <f t="shared" si="56"/>
        <v>0</v>
      </c>
      <c r="E130" s="161">
        <f t="shared" si="56"/>
        <v>0</v>
      </c>
      <c r="F130" s="161">
        <f t="shared" si="56"/>
        <v>1447</v>
      </c>
      <c r="G130" s="161">
        <f t="shared" si="56"/>
        <v>91</v>
      </c>
      <c r="H130" s="161">
        <f t="shared" si="56"/>
        <v>539610</v>
      </c>
      <c r="I130" s="164">
        <f t="shared" si="56"/>
        <v>0</v>
      </c>
      <c r="J130" s="164">
        <f t="shared" si="56"/>
        <v>1525</v>
      </c>
      <c r="K130" s="164">
        <f t="shared" si="56"/>
        <v>297</v>
      </c>
      <c r="L130" s="165">
        <f t="shared" si="56"/>
        <v>540838</v>
      </c>
    </row>
    <row r="131" spans="1:12" ht="19.5" customHeight="1">
      <c r="A131" s="69" t="s">
        <v>164</v>
      </c>
      <c r="B131" s="10">
        <v>289626</v>
      </c>
      <c r="C131" s="10">
        <v>16</v>
      </c>
      <c r="D131" s="10">
        <v>0</v>
      </c>
      <c r="E131" s="10">
        <v>0</v>
      </c>
      <c r="F131" s="10">
        <v>1447</v>
      </c>
      <c r="G131" s="10">
        <v>15</v>
      </c>
      <c r="H131" s="10">
        <f t="shared" ref="H131:H137" si="57">SUM(B131:G131)</f>
        <v>291104</v>
      </c>
      <c r="I131" s="172">
        <v>0</v>
      </c>
      <c r="J131" s="172">
        <v>238</v>
      </c>
      <c r="K131" s="172">
        <v>13</v>
      </c>
      <c r="L131" s="166">
        <f t="shared" ref="L131:L137" si="58">SUM(H131:J131,-K131)</f>
        <v>291329</v>
      </c>
    </row>
    <row r="132" spans="1:12" ht="19.5" customHeight="1">
      <c r="A132" s="69" t="s">
        <v>165</v>
      </c>
      <c r="B132" s="10">
        <v>10656</v>
      </c>
      <c r="C132" s="10">
        <v>144</v>
      </c>
      <c r="D132" s="10">
        <v>0</v>
      </c>
      <c r="E132" s="10">
        <v>0</v>
      </c>
      <c r="F132" s="10">
        <v>0</v>
      </c>
      <c r="G132" s="10">
        <v>0</v>
      </c>
      <c r="H132" s="10">
        <f t="shared" si="57"/>
        <v>10800</v>
      </c>
      <c r="I132" s="172">
        <v>0</v>
      </c>
      <c r="J132" s="172">
        <v>0</v>
      </c>
      <c r="K132" s="172">
        <v>88</v>
      </c>
      <c r="L132" s="166">
        <f t="shared" si="58"/>
        <v>10712</v>
      </c>
    </row>
    <row r="133" spans="1:12" ht="19.5" customHeight="1">
      <c r="A133" s="69" t="s">
        <v>166</v>
      </c>
      <c r="B133" s="10">
        <v>35377</v>
      </c>
      <c r="C133" s="10">
        <v>0</v>
      </c>
      <c r="D133" s="10">
        <v>0</v>
      </c>
      <c r="E133" s="10">
        <v>0</v>
      </c>
      <c r="F133" s="10">
        <v>0</v>
      </c>
      <c r="G133" s="10">
        <v>0</v>
      </c>
      <c r="H133" s="10">
        <f t="shared" si="57"/>
        <v>35377</v>
      </c>
      <c r="I133" s="172">
        <v>0</v>
      </c>
      <c r="J133" s="172">
        <v>217</v>
      </c>
      <c r="K133" s="172">
        <v>0</v>
      </c>
      <c r="L133" s="166">
        <f t="shared" si="58"/>
        <v>35594</v>
      </c>
    </row>
    <row r="134" spans="1:12" ht="19.5" customHeight="1">
      <c r="A134" s="69" t="s">
        <v>167</v>
      </c>
      <c r="B134" s="10">
        <v>39040</v>
      </c>
      <c r="C134" s="10">
        <v>0</v>
      </c>
      <c r="D134" s="10">
        <v>0</v>
      </c>
      <c r="E134" s="10">
        <v>0</v>
      </c>
      <c r="F134" s="10">
        <v>0</v>
      </c>
      <c r="G134" s="10">
        <v>0</v>
      </c>
      <c r="H134" s="10">
        <f t="shared" si="57"/>
        <v>39040</v>
      </c>
      <c r="I134" s="172">
        <v>0</v>
      </c>
      <c r="J134" s="172">
        <v>392</v>
      </c>
      <c r="K134" s="172">
        <v>0</v>
      </c>
      <c r="L134" s="166">
        <f t="shared" si="58"/>
        <v>39432</v>
      </c>
    </row>
    <row r="135" spans="1:12" ht="19.5" customHeight="1">
      <c r="A135" s="69" t="s">
        <v>168</v>
      </c>
      <c r="B135" s="10">
        <v>93148</v>
      </c>
      <c r="C135" s="10">
        <v>0</v>
      </c>
      <c r="D135" s="10">
        <v>0</v>
      </c>
      <c r="E135" s="10">
        <v>0</v>
      </c>
      <c r="F135" s="10">
        <v>0</v>
      </c>
      <c r="G135" s="10">
        <v>0</v>
      </c>
      <c r="H135" s="10">
        <f t="shared" si="57"/>
        <v>93148</v>
      </c>
      <c r="I135" s="172">
        <v>0</v>
      </c>
      <c r="J135" s="172">
        <v>509</v>
      </c>
      <c r="K135" s="172">
        <v>0</v>
      </c>
      <c r="L135" s="166">
        <f t="shared" si="58"/>
        <v>93657</v>
      </c>
    </row>
    <row r="136" spans="1:12" ht="19.5" customHeight="1">
      <c r="A136" s="69" t="s">
        <v>169</v>
      </c>
      <c r="B136" s="10">
        <v>1809</v>
      </c>
      <c r="C136" s="10">
        <v>300</v>
      </c>
      <c r="D136" s="10">
        <v>0</v>
      </c>
      <c r="E136" s="10">
        <v>0</v>
      </c>
      <c r="F136" s="10">
        <v>0</v>
      </c>
      <c r="G136" s="10">
        <v>0</v>
      </c>
      <c r="H136" s="10">
        <f t="shared" si="57"/>
        <v>2109</v>
      </c>
      <c r="I136" s="172">
        <v>0</v>
      </c>
      <c r="J136" s="172">
        <v>105</v>
      </c>
      <c r="K136" s="172">
        <v>196</v>
      </c>
      <c r="L136" s="166">
        <f t="shared" si="58"/>
        <v>2018</v>
      </c>
    </row>
    <row r="137" spans="1:12" ht="19.5" customHeight="1">
      <c r="A137" s="69" t="s">
        <v>170</v>
      </c>
      <c r="B137" s="10">
        <v>67956</v>
      </c>
      <c r="C137" s="10">
        <v>0</v>
      </c>
      <c r="D137" s="10">
        <v>0</v>
      </c>
      <c r="E137" s="10">
        <v>0</v>
      </c>
      <c r="F137" s="10">
        <v>0</v>
      </c>
      <c r="G137" s="10">
        <v>76</v>
      </c>
      <c r="H137" s="10">
        <f t="shared" si="57"/>
        <v>68032</v>
      </c>
      <c r="I137" s="172">
        <v>0</v>
      </c>
      <c r="J137" s="172">
        <v>64</v>
      </c>
      <c r="K137" s="172">
        <v>0</v>
      </c>
      <c r="L137" s="166">
        <f t="shared" si="58"/>
        <v>68096</v>
      </c>
    </row>
    <row r="138" spans="1:12" ht="19.5" customHeight="1">
      <c r="A138" s="71" t="s">
        <v>7</v>
      </c>
      <c r="B138" s="91">
        <f t="shared" ref="B138:L138" si="59">B139</f>
        <v>840970</v>
      </c>
      <c r="C138" s="91">
        <f t="shared" si="59"/>
        <v>3759</v>
      </c>
      <c r="D138" s="91">
        <f t="shared" si="59"/>
        <v>0</v>
      </c>
      <c r="E138" s="91">
        <f t="shared" si="59"/>
        <v>0</v>
      </c>
      <c r="F138" s="91">
        <f t="shared" si="59"/>
        <v>2416</v>
      </c>
      <c r="G138" s="91">
        <f t="shared" si="59"/>
        <v>27</v>
      </c>
      <c r="H138" s="91">
        <f t="shared" si="59"/>
        <v>847172</v>
      </c>
      <c r="I138" s="143">
        <f t="shared" si="59"/>
        <v>-137</v>
      </c>
      <c r="J138" s="143">
        <f t="shared" si="59"/>
        <v>7946</v>
      </c>
      <c r="K138" s="143">
        <f t="shared" si="59"/>
        <v>2460</v>
      </c>
      <c r="L138" s="144">
        <f t="shared" si="59"/>
        <v>852521</v>
      </c>
    </row>
    <row r="139" spans="1:12" ht="19.5" customHeight="1">
      <c r="A139" s="153" t="s">
        <v>172</v>
      </c>
      <c r="B139" s="161">
        <f t="shared" ref="B139:L139" si="60">SUM(B140:B149)</f>
        <v>840970</v>
      </c>
      <c r="C139" s="161">
        <f t="shared" si="60"/>
        <v>3759</v>
      </c>
      <c r="D139" s="161">
        <f t="shared" si="60"/>
        <v>0</v>
      </c>
      <c r="E139" s="161">
        <f t="shared" si="60"/>
        <v>0</v>
      </c>
      <c r="F139" s="161">
        <f t="shared" si="60"/>
        <v>2416</v>
      </c>
      <c r="G139" s="161">
        <f t="shared" si="60"/>
        <v>27</v>
      </c>
      <c r="H139" s="161">
        <f t="shared" si="60"/>
        <v>847172</v>
      </c>
      <c r="I139" s="164">
        <f t="shared" si="60"/>
        <v>-137</v>
      </c>
      <c r="J139" s="164">
        <f t="shared" si="60"/>
        <v>7946</v>
      </c>
      <c r="K139" s="164">
        <f t="shared" si="60"/>
        <v>2460</v>
      </c>
      <c r="L139" s="165">
        <f t="shared" si="60"/>
        <v>852521</v>
      </c>
    </row>
    <row r="140" spans="1:12" ht="19.5" customHeight="1">
      <c r="A140" s="69" t="s">
        <v>174</v>
      </c>
      <c r="B140" s="10">
        <v>53539</v>
      </c>
      <c r="C140" s="10">
        <v>45</v>
      </c>
      <c r="D140" s="10">
        <v>0</v>
      </c>
      <c r="E140" s="10">
        <v>0</v>
      </c>
      <c r="F140" s="10">
        <v>0</v>
      </c>
      <c r="G140" s="10">
        <v>6</v>
      </c>
      <c r="H140" s="10">
        <f t="shared" ref="H140:H149" si="61">SUM(B140:G140)</f>
        <v>53590</v>
      </c>
      <c r="I140" s="172">
        <v>0</v>
      </c>
      <c r="J140" s="172">
        <v>3790</v>
      </c>
      <c r="K140" s="172">
        <v>27</v>
      </c>
      <c r="L140" s="166">
        <f t="shared" ref="L140:L149" si="62">SUM(H140:J140,-K140)</f>
        <v>57353</v>
      </c>
    </row>
    <row r="141" spans="1:12" ht="19.5" customHeight="1">
      <c r="A141" s="69" t="s">
        <v>827</v>
      </c>
      <c r="B141" s="10">
        <v>171248</v>
      </c>
      <c r="C141" s="10">
        <v>13</v>
      </c>
      <c r="D141" s="10">
        <v>0</v>
      </c>
      <c r="E141" s="10">
        <v>0</v>
      </c>
      <c r="F141" s="10">
        <v>81</v>
      </c>
      <c r="G141" s="10">
        <v>0</v>
      </c>
      <c r="H141" s="10">
        <f t="shared" si="61"/>
        <v>171342</v>
      </c>
      <c r="I141" s="172">
        <v>0</v>
      </c>
      <c r="J141" s="172">
        <v>127</v>
      </c>
      <c r="K141" s="172">
        <v>6</v>
      </c>
      <c r="L141" s="166">
        <f t="shared" si="62"/>
        <v>171463</v>
      </c>
    </row>
    <row r="142" spans="1:12" ht="19.5" customHeight="1">
      <c r="A142" s="69" t="s">
        <v>176</v>
      </c>
      <c r="B142" s="10">
        <v>168750</v>
      </c>
      <c r="C142" s="10">
        <v>2858</v>
      </c>
      <c r="D142" s="10">
        <v>0</v>
      </c>
      <c r="E142" s="10">
        <v>0</v>
      </c>
      <c r="F142" s="10">
        <v>939</v>
      </c>
      <c r="G142" s="10">
        <v>3</v>
      </c>
      <c r="H142" s="10">
        <f t="shared" si="61"/>
        <v>172550</v>
      </c>
      <c r="I142" s="172">
        <v>-142</v>
      </c>
      <c r="J142" s="172">
        <v>1928</v>
      </c>
      <c r="K142" s="172">
        <v>1783</v>
      </c>
      <c r="L142" s="166">
        <f t="shared" si="62"/>
        <v>172553</v>
      </c>
    </row>
    <row r="143" spans="1:12" ht="19.5" customHeight="1">
      <c r="A143" s="69" t="s">
        <v>177</v>
      </c>
      <c r="B143" s="10">
        <v>242</v>
      </c>
      <c r="C143" s="10">
        <v>0</v>
      </c>
      <c r="D143" s="10">
        <v>0</v>
      </c>
      <c r="E143" s="10">
        <v>0</v>
      </c>
      <c r="F143" s="10">
        <v>0</v>
      </c>
      <c r="G143" s="10">
        <v>0</v>
      </c>
      <c r="H143" s="10">
        <f t="shared" si="61"/>
        <v>242</v>
      </c>
      <c r="I143" s="172">
        <v>0</v>
      </c>
      <c r="J143" s="172">
        <v>0</v>
      </c>
      <c r="K143" s="172">
        <v>0</v>
      </c>
      <c r="L143" s="166">
        <f t="shared" si="62"/>
        <v>242</v>
      </c>
    </row>
    <row r="144" spans="1:12" ht="19.5" customHeight="1">
      <c r="A144" s="69" t="s">
        <v>178</v>
      </c>
      <c r="B144" s="10">
        <v>16364</v>
      </c>
      <c r="C144" s="10">
        <v>19</v>
      </c>
      <c r="D144" s="10">
        <v>0</v>
      </c>
      <c r="E144" s="10">
        <v>0</v>
      </c>
      <c r="F144" s="10">
        <v>335</v>
      </c>
      <c r="G144" s="10">
        <v>0</v>
      </c>
      <c r="H144" s="10">
        <f t="shared" si="61"/>
        <v>16718</v>
      </c>
      <c r="I144" s="172">
        <v>0</v>
      </c>
      <c r="J144" s="172">
        <v>118</v>
      </c>
      <c r="K144" s="172">
        <v>12</v>
      </c>
      <c r="L144" s="166">
        <f t="shared" si="62"/>
        <v>16824</v>
      </c>
    </row>
    <row r="145" spans="1:12" ht="19.5" customHeight="1">
      <c r="A145" s="69" t="s">
        <v>180</v>
      </c>
      <c r="B145" s="10">
        <v>253366</v>
      </c>
      <c r="C145" s="10">
        <v>197</v>
      </c>
      <c r="D145" s="10">
        <v>0</v>
      </c>
      <c r="E145" s="10">
        <v>0</v>
      </c>
      <c r="F145" s="10">
        <v>92</v>
      </c>
      <c r="G145" s="10">
        <v>18</v>
      </c>
      <c r="H145" s="10">
        <f t="shared" si="61"/>
        <v>253673</v>
      </c>
      <c r="I145" s="172">
        <v>0</v>
      </c>
      <c r="J145" s="172">
        <v>1279</v>
      </c>
      <c r="K145" s="172">
        <v>204</v>
      </c>
      <c r="L145" s="166">
        <f t="shared" si="62"/>
        <v>254748</v>
      </c>
    </row>
    <row r="146" spans="1:12" ht="19.5" customHeight="1">
      <c r="A146" s="69" t="s">
        <v>181</v>
      </c>
      <c r="B146" s="10">
        <v>17232</v>
      </c>
      <c r="C146" s="10">
        <v>0</v>
      </c>
      <c r="D146" s="10">
        <v>0</v>
      </c>
      <c r="E146" s="10">
        <v>0</v>
      </c>
      <c r="F146" s="10">
        <v>0</v>
      </c>
      <c r="G146" s="10">
        <v>0</v>
      </c>
      <c r="H146" s="10">
        <f t="shared" si="61"/>
        <v>17232</v>
      </c>
      <c r="I146" s="172">
        <v>0</v>
      </c>
      <c r="J146" s="172">
        <v>3</v>
      </c>
      <c r="K146" s="172">
        <v>0</v>
      </c>
      <c r="L146" s="166">
        <f t="shared" si="62"/>
        <v>17235</v>
      </c>
    </row>
    <row r="147" spans="1:12" ht="19.5" customHeight="1">
      <c r="A147" s="69" t="s">
        <v>182</v>
      </c>
      <c r="B147" s="10">
        <v>23207</v>
      </c>
      <c r="C147" s="10">
        <v>177</v>
      </c>
      <c r="D147" s="10">
        <v>0</v>
      </c>
      <c r="E147" s="10">
        <v>0</v>
      </c>
      <c r="F147" s="10">
        <v>689</v>
      </c>
      <c r="G147" s="10">
        <v>0</v>
      </c>
      <c r="H147" s="10">
        <f t="shared" si="61"/>
        <v>24073</v>
      </c>
      <c r="I147" s="172">
        <v>5</v>
      </c>
      <c r="J147" s="172">
        <v>4</v>
      </c>
      <c r="K147" s="172">
        <v>133</v>
      </c>
      <c r="L147" s="166">
        <f t="shared" si="62"/>
        <v>23949</v>
      </c>
    </row>
    <row r="148" spans="1:12" ht="19.5" customHeight="1">
      <c r="A148" s="69" t="s">
        <v>183</v>
      </c>
      <c r="B148" s="10">
        <v>7845</v>
      </c>
      <c r="C148" s="10">
        <v>0</v>
      </c>
      <c r="D148" s="10">
        <v>0</v>
      </c>
      <c r="E148" s="10">
        <v>0</v>
      </c>
      <c r="F148" s="10">
        <v>121</v>
      </c>
      <c r="G148" s="10">
        <v>0</v>
      </c>
      <c r="H148" s="10">
        <f t="shared" si="61"/>
        <v>7966</v>
      </c>
      <c r="I148" s="172">
        <v>0</v>
      </c>
      <c r="J148" s="172">
        <v>0</v>
      </c>
      <c r="K148" s="172">
        <v>0</v>
      </c>
      <c r="L148" s="166">
        <f t="shared" si="62"/>
        <v>7966</v>
      </c>
    </row>
    <row r="149" spans="1:12" ht="19.5" customHeight="1">
      <c r="A149" s="69" t="s">
        <v>184</v>
      </c>
      <c r="B149" s="10">
        <v>129177</v>
      </c>
      <c r="C149" s="10">
        <v>450</v>
      </c>
      <c r="D149" s="10">
        <v>0</v>
      </c>
      <c r="E149" s="10">
        <v>0</v>
      </c>
      <c r="F149" s="10">
        <v>159</v>
      </c>
      <c r="G149" s="10">
        <v>0</v>
      </c>
      <c r="H149" s="10">
        <f t="shared" si="61"/>
        <v>129786</v>
      </c>
      <c r="I149" s="172">
        <v>0</v>
      </c>
      <c r="J149" s="172">
        <v>697</v>
      </c>
      <c r="K149" s="172">
        <v>295</v>
      </c>
      <c r="L149" s="166">
        <f t="shared" si="62"/>
        <v>130188</v>
      </c>
    </row>
    <row r="150" spans="1:12" ht="19.5" customHeight="1">
      <c r="A150" s="71" t="s">
        <v>8</v>
      </c>
      <c r="B150" s="91">
        <f t="shared" ref="B150:L150" si="63">B151+B157+B161</f>
        <v>1287037</v>
      </c>
      <c r="C150" s="91">
        <f t="shared" si="63"/>
        <v>470</v>
      </c>
      <c r="D150" s="91">
        <f t="shared" si="63"/>
        <v>0</v>
      </c>
      <c r="E150" s="91">
        <f t="shared" si="63"/>
        <v>0</v>
      </c>
      <c r="F150" s="91">
        <f t="shared" si="63"/>
        <v>7759</v>
      </c>
      <c r="G150" s="91">
        <f t="shared" si="63"/>
        <v>37</v>
      </c>
      <c r="H150" s="91">
        <f t="shared" si="63"/>
        <v>1295303</v>
      </c>
      <c r="I150" s="143">
        <f t="shared" si="63"/>
        <v>1</v>
      </c>
      <c r="J150" s="143">
        <f t="shared" si="63"/>
        <v>5393</v>
      </c>
      <c r="K150" s="143">
        <f t="shared" si="63"/>
        <v>300</v>
      </c>
      <c r="L150" s="144">
        <f t="shared" si="63"/>
        <v>1300397</v>
      </c>
    </row>
    <row r="151" spans="1:12" ht="19.5" customHeight="1">
      <c r="A151" s="153" t="s">
        <v>186</v>
      </c>
      <c r="B151" s="161">
        <f t="shared" ref="B151:L151" si="64">SUM(B152:B156)</f>
        <v>1144838</v>
      </c>
      <c r="C151" s="161">
        <f>SUM(C152:C156)</f>
        <v>470</v>
      </c>
      <c r="D151" s="161">
        <f>SUM(D152:D156)</f>
        <v>0</v>
      </c>
      <c r="E151" s="161">
        <f t="shared" si="64"/>
        <v>0</v>
      </c>
      <c r="F151" s="161">
        <f t="shared" si="64"/>
        <v>7220</v>
      </c>
      <c r="G151" s="161">
        <f t="shared" si="64"/>
        <v>37</v>
      </c>
      <c r="H151" s="161">
        <f t="shared" si="64"/>
        <v>1152565</v>
      </c>
      <c r="I151" s="164">
        <f t="shared" si="64"/>
        <v>1</v>
      </c>
      <c r="J151" s="164">
        <f t="shared" si="64"/>
        <v>5265</v>
      </c>
      <c r="K151" s="164">
        <f t="shared" si="64"/>
        <v>300</v>
      </c>
      <c r="L151" s="165">
        <f t="shared" si="64"/>
        <v>1157531</v>
      </c>
    </row>
    <row r="152" spans="1:12" ht="19.5" customHeight="1">
      <c r="A152" s="69" t="s">
        <v>187</v>
      </c>
      <c r="B152" s="10">
        <v>483874</v>
      </c>
      <c r="C152" s="10">
        <v>0</v>
      </c>
      <c r="D152" s="10">
        <v>0</v>
      </c>
      <c r="E152" s="10">
        <v>0</v>
      </c>
      <c r="F152" s="10">
        <v>3103</v>
      </c>
      <c r="G152" s="10">
        <v>24</v>
      </c>
      <c r="H152" s="10">
        <f t="shared" ref="H152:H156" si="65">SUM(B152:G152)</f>
        <v>487001</v>
      </c>
      <c r="I152" s="172">
        <v>0</v>
      </c>
      <c r="J152" s="172">
        <v>2441</v>
      </c>
      <c r="K152" s="172">
        <v>0</v>
      </c>
      <c r="L152" s="166">
        <f>SUM(H152:J152,-K152)</f>
        <v>489442</v>
      </c>
    </row>
    <row r="153" spans="1:12" ht="19.5" customHeight="1">
      <c r="A153" s="69" t="s">
        <v>188</v>
      </c>
      <c r="B153" s="10">
        <v>79123</v>
      </c>
      <c r="C153" s="10">
        <v>0</v>
      </c>
      <c r="D153" s="10">
        <v>0</v>
      </c>
      <c r="E153" s="10">
        <v>0</v>
      </c>
      <c r="F153" s="10">
        <v>865</v>
      </c>
      <c r="G153" s="10">
        <v>0</v>
      </c>
      <c r="H153" s="10">
        <f t="shared" si="65"/>
        <v>79988</v>
      </c>
      <c r="I153" s="172">
        <v>0</v>
      </c>
      <c r="J153" s="172">
        <v>1306</v>
      </c>
      <c r="K153" s="172">
        <v>0</v>
      </c>
      <c r="L153" s="166">
        <f>SUM(H153:J153,-K153)</f>
        <v>81294</v>
      </c>
    </row>
    <row r="154" spans="1:12" ht="19.5" customHeight="1">
      <c r="A154" s="69" t="s">
        <v>189</v>
      </c>
      <c r="B154" s="10">
        <v>262975</v>
      </c>
      <c r="C154" s="10">
        <v>466</v>
      </c>
      <c r="D154" s="10">
        <v>0</v>
      </c>
      <c r="E154" s="10">
        <v>0</v>
      </c>
      <c r="F154" s="10">
        <v>738</v>
      </c>
      <c r="G154" s="10">
        <v>4</v>
      </c>
      <c r="H154" s="10">
        <f t="shared" si="65"/>
        <v>264183</v>
      </c>
      <c r="I154" s="172">
        <v>1</v>
      </c>
      <c r="J154" s="172">
        <v>144</v>
      </c>
      <c r="K154" s="172">
        <v>296</v>
      </c>
      <c r="L154" s="166">
        <f>SUM(H154:J154,-K154)</f>
        <v>264032</v>
      </c>
    </row>
    <row r="155" spans="1:12" ht="19.5" customHeight="1">
      <c r="A155" s="69" t="s">
        <v>190</v>
      </c>
      <c r="B155" s="10">
        <v>96103</v>
      </c>
      <c r="C155" s="10">
        <v>0</v>
      </c>
      <c r="D155" s="10">
        <v>0</v>
      </c>
      <c r="E155" s="10">
        <v>0</v>
      </c>
      <c r="F155" s="10">
        <v>1200</v>
      </c>
      <c r="G155" s="10">
        <v>0</v>
      </c>
      <c r="H155" s="10">
        <f t="shared" si="65"/>
        <v>97303</v>
      </c>
      <c r="I155" s="172">
        <v>0</v>
      </c>
      <c r="J155" s="172">
        <v>118</v>
      </c>
      <c r="K155" s="172">
        <v>0</v>
      </c>
      <c r="L155" s="166">
        <f>SUM(H155:J155,-K155)</f>
        <v>97421</v>
      </c>
    </row>
    <row r="156" spans="1:12" ht="19.5" customHeight="1">
      <c r="A156" s="69" t="s">
        <v>191</v>
      </c>
      <c r="B156" s="10">
        <v>222763</v>
      </c>
      <c r="C156" s="10">
        <v>4</v>
      </c>
      <c r="D156" s="10">
        <v>0</v>
      </c>
      <c r="E156" s="10">
        <v>0</v>
      </c>
      <c r="F156" s="10">
        <v>1314</v>
      </c>
      <c r="G156" s="10">
        <v>9</v>
      </c>
      <c r="H156" s="10">
        <f t="shared" si="65"/>
        <v>224090</v>
      </c>
      <c r="I156" s="172">
        <v>0</v>
      </c>
      <c r="J156" s="172">
        <v>1256</v>
      </c>
      <c r="K156" s="172">
        <v>4</v>
      </c>
      <c r="L156" s="166">
        <f>SUM(H156:J156,-K156)</f>
        <v>225342</v>
      </c>
    </row>
    <row r="157" spans="1:12" ht="19.5" customHeight="1">
      <c r="A157" s="153" t="s">
        <v>192</v>
      </c>
      <c r="B157" s="161">
        <f t="shared" ref="B157:L157" si="66">SUM(B158:B160)</f>
        <v>70229</v>
      </c>
      <c r="C157" s="161">
        <f t="shared" si="66"/>
        <v>0</v>
      </c>
      <c r="D157" s="161">
        <f t="shared" si="66"/>
        <v>0</v>
      </c>
      <c r="E157" s="161">
        <f t="shared" si="66"/>
        <v>0</v>
      </c>
      <c r="F157" s="161">
        <f t="shared" si="66"/>
        <v>536</v>
      </c>
      <c r="G157" s="161">
        <f t="shared" si="66"/>
        <v>0</v>
      </c>
      <c r="H157" s="161">
        <f t="shared" si="66"/>
        <v>70765</v>
      </c>
      <c r="I157" s="164">
        <f t="shared" si="66"/>
        <v>0</v>
      </c>
      <c r="J157" s="164">
        <f t="shared" si="66"/>
        <v>128</v>
      </c>
      <c r="K157" s="164">
        <f t="shared" si="66"/>
        <v>0</v>
      </c>
      <c r="L157" s="165">
        <f t="shared" si="66"/>
        <v>70893</v>
      </c>
    </row>
    <row r="158" spans="1:12" ht="19.5" customHeight="1">
      <c r="A158" s="69" t="s">
        <v>193</v>
      </c>
      <c r="B158" s="10">
        <v>1849</v>
      </c>
      <c r="C158" s="10">
        <v>0</v>
      </c>
      <c r="D158" s="10">
        <v>0</v>
      </c>
      <c r="E158" s="10">
        <v>0</v>
      </c>
      <c r="F158" s="10">
        <v>0</v>
      </c>
      <c r="G158" s="10">
        <v>0</v>
      </c>
      <c r="H158" s="10">
        <f t="shared" ref="H158:H160" si="67">SUM(B158:G158)</f>
        <v>1849</v>
      </c>
      <c r="I158" s="172">
        <v>0</v>
      </c>
      <c r="J158" s="172">
        <v>0</v>
      </c>
      <c r="K158" s="172">
        <v>0</v>
      </c>
      <c r="L158" s="166">
        <f>SUM(H158:J158,-K158)</f>
        <v>1849</v>
      </c>
    </row>
    <row r="159" spans="1:12" ht="19.5" customHeight="1">
      <c r="A159" s="69" t="s">
        <v>195</v>
      </c>
      <c r="B159" s="10">
        <v>44742</v>
      </c>
      <c r="C159" s="10">
        <v>0</v>
      </c>
      <c r="D159" s="10">
        <v>0</v>
      </c>
      <c r="E159" s="10">
        <v>0</v>
      </c>
      <c r="F159" s="10">
        <v>319</v>
      </c>
      <c r="G159" s="10">
        <v>0</v>
      </c>
      <c r="H159" s="10">
        <f t="shared" si="67"/>
        <v>45061</v>
      </c>
      <c r="I159" s="10">
        <v>0</v>
      </c>
      <c r="J159" s="10">
        <v>128</v>
      </c>
      <c r="K159" s="10">
        <v>0</v>
      </c>
      <c r="L159" s="166">
        <f>SUM(H159:J159,-K159)</f>
        <v>45189</v>
      </c>
    </row>
    <row r="160" spans="1:12" ht="19.5" customHeight="1">
      <c r="A160" s="69" t="s">
        <v>196</v>
      </c>
      <c r="B160" s="10">
        <v>23638</v>
      </c>
      <c r="C160" s="10">
        <v>0</v>
      </c>
      <c r="D160" s="10">
        <v>0</v>
      </c>
      <c r="E160" s="10">
        <v>0</v>
      </c>
      <c r="F160" s="10">
        <v>217</v>
      </c>
      <c r="G160" s="10">
        <v>0</v>
      </c>
      <c r="H160" s="10">
        <f t="shared" si="67"/>
        <v>23855</v>
      </c>
      <c r="I160" s="172">
        <v>0</v>
      </c>
      <c r="J160" s="172">
        <v>0</v>
      </c>
      <c r="K160" s="172">
        <v>0</v>
      </c>
      <c r="L160" s="166">
        <f>SUM(H160:J160,-K160)</f>
        <v>23855</v>
      </c>
    </row>
    <row r="161" spans="1:12" ht="19.5" customHeight="1">
      <c r="A161" s="153" t="s">
        <v>197</v>
      </c>
      <c r="B161" s="161">
        <f>SUM(B162:B164)</f>
        <v>71970</v>
      </c>
      <c r="C161" s="161">
        <f t="shared" ref="C161:L161" si="68">SUM(C162:C164)</f>
        <v>0</v>
      </c>
      <c r="D161" s="161">
        <f t="shared" si="68"/>
        <v>0</v>
      </c>
      <c r="E161" s="161">
        <f t="shared" si="68"/>
        <v>0</v>
      </c>
      <c r="F161" s="161">
        <f t="shared" si="68"/>
        <v>3</v>
      </c>
      <c r="G161" s="161">
        <f t="shared" si="68"/>
        <v>0</v>
      </c>
      <c r="H161" s="161">
        <f t="shared" si="68"/>
        <v>71973</v>
      </c>
      <c r="I161" s="164">
        <f t="shared" si="68"/>
        <v>0</v>
      </c>
      <c r="J161" s="164">
        <f t="shared" si="68"/>
        <v>0</v>
      </c>
      <c r="K161" s="164">
        <f t="shared" si="68"/>
        <v>0</v>
      </c>
      <c r="L161" s="165">
        <f t="shared" si="68"/>
        <v>71973</v>
      </c>
    </row>
    <row r="162" spans="1:12" ht="19.5" customHeight="1">
      <c r="A162" s="69" t="s">
        <v>198</v>
      </c>
      <c r="B162" s="10">
        <v>8764</v>
      </c>
      <c r="C162" s="10">
        <v>0</v>
      </c>
      <c r="D162" s="10">
        <v>0</v>
      </c>
      <c r="E162" s="10">
        <v>0</v>
      </c>
      <c r="F162" s="10">
        <v>0</v>
      </c>
      <c r="G162" s="10">
        <v>0</v>
      </c>
      <c r="H162" s="10">
        <f t="shared" ref="H162:H164" si="69">SUM(B162:G162)</f>
        <v>8764</v>
      </c>
      <c r="I162" s="172">
        <v>0</v>
      </c>
      <c r="J162" s="172">
        <v>0</v>
      </c>
      <c r="K162" s="172">
        <v>0</v>
      </c>
      <c r="L162" s="166">
        <f>SUM(H162:J162,-K162)</f>
        <v>8764</v>
      </c>
    </row>
    <row r="163" spans="1:12" ht="19.5" customHeight="1">
      <c r="A163" s="69" t="s">
        <v>199</v>
      </c>
      <c r="B163" s="10">
        <v>16553</v>
      </c>
      <c r="C163" s="10">
        <v>0</v>
      </c>
      <c r="D163" s="10">
        <v>0</v>
      </c>
      <c r="E163" s="10">
        <v>0</v>
      </c>
      <c r="F163" s="10">
        <v>0</v>
      </c>
      <c r="G163" s="10">
        <v>0</v>
      </c>
      <c r="H163" s="10">
        <f t="shared" si="69"/>
        <v>16553</v>
      </c>
      <c r="I163" s="172">
        <v>0</v>
      </c>
      <c r="J163" s="172">
        <v>0</v>
      </c>
      <c r="K163" s="172">
        <v>0</v>
      </c>
      <c r="L163" s="166">
        <f>SUM(H163:J163,-K163)</f>
        <v>16553</v>
      </c>
    </row>
    <row r="164" spans="1:12" ht="19.5" customHeight="1">
      <c r="A164" s="69" t="s">
        <v>200</v>
      </c>
      <c r="B164" s="10">
        <v>46653</v>
      </c>
      <c r="C164" s="10">
        <v>0</v>
      </c>
      <c r="D164" s="10">
        <v>0</v>
      </c>
      <c r="E164" s="10">
        <v>0</v>
      </c>
      <c r="F164" s="10">
        <v>3</v>
      </c>
      <c r="G164" s="10">
        <v>0</v>
      </c>
      <c r="H164" s="10">
        <f t="shared" si="69"/>
        <v>46656</v>
      </c>
      <c r="I164" s="172">
        <v>0</v>
      </c>
      <c r="J164" s="172">
        <v>0</v>
      </c>
      <c r="K164" s="172">
        <v>0</v>
      </c>
      <c r="L164" s="166">
        <f>SUM(H164:J164,-K164)</f>
        <v>46656</v>
      </c>
    </row>
    <row r="165" spans="1:12" ht="19.5" customHeight="1">
      <c r="A165" s="71" t="s">
        <v>9</v>
      </c>
      <c r="B165" s="91">
        <f t="shared" ref="B165:L165" si="70">B166+B171+B175+B177</f>
        <v>863197</v>
      </c>
      <c r="C165" s="91">
        <f t="shared" si="70"/>
        <v>4938</v>
      </c>
      <c r="D165" s="91">
        <f t="shared" si="70"/>
        <v>968</v>
      </c>
      <c r="E165" s="91">
        <f t="shared" si="70"/>
        <v>0</v>
      </c>
      <c r="F165" s="91">
        <f t="shared" si="70"/>
        <v>4846</v>
      </c>
      <c r="G165" s="91">
        <f t="shared" si="70"/>
        <v>8699</v>
      </c>
      <c r="H165" s="91">
        <f t="shared" si="70"/>
        <v>882648</v>
      </c>
      <c r="I165" s="143">
        <f t="shared" si="70"/>
        <v>-173</v>
      </c>
      <c r="J165" s="143">
        <f t="shared" si="70"/>
        <v>5307</v>
      </c>
      <c r="K165" s="143">
        <f t="shared" si="70"/>
        <v>2669</v>
      </c>
      <c r="L165" s="144">
        <f t="shared" si="70"/>
        <v>885113</v>
      </c>
    </row>
    <row r="166" spans="1:12" ht="19.5" customHeight="1">
      <c r="A166" s="153" t="s">
        <v>201</v>
      </c>
      <c r="B166" s="161">
        <f t="shared" ref="B166:L166" si="71">SUM(B167:B170)</f>
        <v>48446</v>
      </c>
      <c r="C166" s="161">
        <f>SUM(C167:C170)</f>
        <v>51</v>
      </c>
      <c r="D166" s="161">
        <f>SUM(D167:D170)</f>
        <v>0</v>
      </c>
      <c r="E166" s="161">
        <f t="shared" si="71"/>
        <v>0</v>
      </c>
      <c r="F166" s="161">
        <f t="shared" si="71"/>
        <v>220</v>
      </c>
      <c r="G166" s="161">
        <f t="shared" si="71"/>
        <v>4</v>
      </c>
      <c r="H166" s="161">
        <f t="shared" si="71"/>
        <v>48721</v>
      </c>
      <c r="I166" s="164">
        <f t="shared" si="71"/>
        <v>0</v>
      </c>
      <c r="J166" s="164">
        <f t="shared" si="71"/>
        <v>556</v>
      </c>
      <c r="K166" s="164">
        <f t="shared" si="71"/>
        <v>25</v>
      </c>
      <c r="L166" s="165">
        <f t="shared" si="71"/>
        <v>49252</v>
      </c>
    </row>
    <row r="167" spans="1:12" ht="19.5" customHeight="1">
      <c r="A167" s="69" t="s">
        <v>202</v>
      </c>
      <c r="B167" s="10">
        <v>20662</v>
      </c>
      <c r="C167" s="10">
        <v>0</v>
      </c>
      <c r="D167" s="10">
        <v>0</v>
      </c>
      <c r="E167" s="10">
        <v>0</v>
      </c>
      <c r="F167" s="10">
        <v>220</v>
      </c>
      <c r="G167" s="10">
        <v>4</v>
      </c>
      <c r="H167" s="10">
        <f t="shared" ref="H167:H170" si="72">SUM(B167:G167)</f>
        <v>20886</v>
      </c>
      <c r="I167" s="172">
        <v>0</v>
      </c>
      <c r="J167" s="172">
        <v>396</v>
      </c>
      <c r="K167" s="172">
        <v>0</v>
      </c>
      <c r="L167" s="166">
        <f>SUM(H167:J167,-K167)</f>
        <v>21282</v>
      </c>
    </row>
    <row r="168" spans="1:12" ht="19.5" customHeight="1">
      <c r="A168" s="69" t="s">
        <v>203</v>
      </c>
      <c r="B168" s="10">
        <v>15868</v>
      </c>
      <c r="C168" s="10">
        <v>51</v>
      </c>
      <c r="D168" s="10">
        <v>0</v>
      </c>
      <c r="E168" s="10">
        <v>0</v>
      </c>
      <c r="F168" s="10">
        <v>0</v>
      </c>
      <c r="G168" s="10">
        <v>0</v>
      </c>
      <c r="H168" s="10">
        <f t="shared" si="72"/>
        <v>15919</v>
      </c>
      <c r="I168" s="172">
        <v>0</v>
      </c>
      <c r="J168" s="172">
        <v>3</v>
      </c>
      <c r="K168" s="172">
        <v>25</v>
      </c>
      <c r="L168" s="166">
        <f>SUM(H168:J168,-K168)</f>
        <v>15897</v>
      </c>
    </row>
    <row r="169" spans="1:12" ht="19.5" customHeight="1">
      <c r="A169" s="69" t="s">
        <v>204</v>
      </c>
      <c r="B169" s="10">
        <v>10698</v>
      </c>
      <c r="C169" s="10">
        <v>0</v>
      </c>
      <c r="D169" s="10">
        <v>0</v>
      </c>
      <c r="E169" s="10">
        <v>0</v>
      </c>
      <c r="F169" s="10">
        <v>0</v>
      </c>
      <c r="G169" s="10">
        <v>0</v>
      </c>
      <c r="H169" s="10">
        <f t="shared" si="72"/>
        <v>10698</v>
      </c>
      <c r="I169" s="172">
        <v>0</v>
      </c>
      <c r="J169" s="172">
        <v>8</v>
      </c>
      <c r="K169" s="172">
        <v>0</v>
      </c>
      <c r="L169" s="166">
        <f>SUM(H169:J169,-K169)</f>
        <v>10706</v>
      </c>
    </row>
    <row r="170" spans="1:12" ht="19.5" customHeight="1">
      <c r="A170" s="69" t="s">
        <v>205</v>
      </c>
      <c r="B170" s="10">
        <v>1218</v>
      </c>
      <c r="C170" s="10">
        <v>0</v>
      </c>
      <c r="D170" s="10">
        <v>0</v>
      </c>
      <c r="E170" s="10">
        <v>0</v>
      </c>
      <c r="F170" s="10">
        <v>0</v>
      </c>
      <c r="G170" s="10">
        <v>0</v>
      </c>
      <c r="H170" s="10">
        <f t="shared" si="72"/>
        <v>1218</v>
      </c>
      <c r="I170" s="172">
        <v>0</v>
      </c>
      <c r="J170" s="172">
        <v>149</v>
      </c>
      <c r="K170" s="172">
        <v>0</v>
      </c>
      <c r="L170" s="166">
        <f>SUM(H170:J170,-K170)</f>
        <v>1367</v>
      </c>
    </row>
    <row r="171" spans="1:12" ht="19.5" customHeight="1">
      <c r="A171" s="153" t="s">
        <v>206</v>
      </c>
      <c r="B171" s="161">
        <f t="shared" ref="B171:L171" si="73">SUM(B172:B174)</f>
        <v>16264</v>
      </c>
      <c r="C171" s="161">
        <f t="shared" si="73"/>
        <v>285</v>
      </c>
      <c r="D171" s="161">
        <f t="shared" si="73"/>
        <v>0</v>
      </c>
      <c r="E171" s="161">
        <f t="shared" si="73"/>
        <v>0</v>
      </c>
      <c r="F171" s="161">
        <f t="shared" si="73"/>
        <v>653</v>
      </c>
      <c r="G171" s="161">
        <f t="shared" si="73"/>
        <v>0</v>
      </c>
      <c r="H171" s="161">
        <f t="shared" si="73"/>
        <v>17202</v>
      </c>
      <c r="I171" s="164">
        <f t="shared" si="73"/>
        <v>-18</v>
      </c>
      <c r="J171" s="164">
        <f t="shared" si="73"/>
        <v>215</v>
      </c>
      <c r="K171" s="164">
        <f t="shared" si="73"/>
        <v>176</v>
      </c>
      <c r="L171" s="165">
        <f t="shared" si="73"/>
        <v>17223</v>
      </c>
    </row>
    <row r="172" spans="1:12" ht="19.5" customHeight="1">
      <c r="A172" s="69" t="s">
        <v>207</v>
      </c>
      <c r="B172" s="10">
        <v>8578</v>
      </c>
      <c r="C172" s="10">
        <v>0</v>
      </c>
      <c r="D172" s="10">
        <v>0</v>
      </c>
      <c r="E172" s="10">
        <v>0</v>
      </c>
      <c r="F172" s="10">
        <v>623</v>
      </c>
      <c r="G172" s="10">
        <v>0</v>
      </c>
      <c r="H172" s="10">
        <f t="shared" ref="H172" si="74">SUM(B172:G172)</f>
        <v>9201</v>
      </c>
      <c r="I172" s="172">
        <v>0</v>
      </c>
      <c r="J172" s="172">
        <v>0</v>
      </c>
      <c r="K172" s="172">
        <v>0</v>
      </c>
      <c r="L172" s="166">
        <f>SUM(H172:J172,-K172)</f>
        <v>9201</v>
      </c>
    </row>
    <row r="173" spans="1:12" ht="19.5" customHeight="1">
      <c r="A173" s="69" t="s">
        <v>764</v>
      </c>
      <c r="B173" s="10">
        <v>2977</v>
      </c>
      <c r="C173" s="10">
        <v>101</v>
      </c>
      <c r="D173" s="10">
        <v>0</v>
      </c>
      <c r="E173" s="10">
        <v>0</v>
      </c>
      <c r="F173" s="10">
        <v>25</v>
      </c>
      <c r="G173" s="10">
        <v>0</v>
      </c>
      <c r="H173" s="10">
        <f t="shared" ref="H173:H174" si="75">SUM(B173:G173)</f>
        <v>3103</v>
      </c>
      <c r="I173" s="172">
        <v>-6</v>
      </c>
      <c r="J173" s="172">
        <v>7</v>
      </c>
      <c r="K173" s="172">
        <v>44</v>
      </c>
      <c r="L173" s="166">
        <f>SUM(H173:J173,-K173)</f>
        <v>3060</v>
      </c>
    </row>
    <row r="174" spans="1:12" ht="19.5" customHeight="1">
      <c r="A174" s="69" t="s">
        <v>210</v>
      </c>
      <c r="B174" s="10">
        <v>4709</v>
      </c>
      <c r="C174" s="10">
        <v>184</v>
      </c>
      <c r="D174" s="10">
        <v>0</v>
      </c>
      <c r="E174" s="10">
        <v>0</v>
      </c>
      <c r="F174" s="10">
        <v>5</v>
      </c>
      <c r="G174" s="10">
        <v>0</v>
      </c>
      <c r="H174" s="10">
        <f t="shared" si="75"/>
        <v>4898</v>
      </c>
      <c r="I174" s="172">
        <v>-12</v>
      </c>
      <c r="J174" s="172">
        <v>208</v>
      </c>
      <c r="K174" s="172">
        <v>132</v>
      </c>
      <c r="L174" s="166">
        <f>SUM(H174:J174,-K174)</f>
        <v>4962</v>
      </c>
    </row>
    <row r="175" spans="1:12" ht="19.5" customHeight="1">
      <c r="A175" s="153" t="s">
        <v>211</v>
      </c>
      <c r="B175" s="161">
        <f t="shared" ref="B175:L175" si="76">B176</f>
        <v>467690</v>
      </c>
      <c r="C175" s="161">
        <f t="shared" si="76"/>
        <v>0</v>
      </c>
      <c r="D175" s="161">
        <f t="shared" si="76"/>
        <v>0</v>
      </c>
      <c r="E175" s="161">
        <f t="shared" si="76"/>
        <v>0</v>
      </c>
      <c r="F175" s="161">
        <f t="shared" si="76"/>
        <v>485</v>
      </c>
      <c r="G175" s="161">
        <f t="shared" si="76"/>
        <v>0</v>
      </c>
      <c r="H175" s="161">
        <f t="shared" si="76"/>
        <v>468175</v>
      </c>
      <c r="I175" s="164">
        <f t="shared" si="76"/>
        <v>0</v>
      </c>
      <c r="J175" s="164">
        <f t="shared" si="76"/>
        <v>2277</v>
      </c>
      <c r="K175" s="164">
        <f t="shared" si="76"/>
        <v>0</v>
      </c>
      <c r="L175" s="165">
        <f t="shared" si="76"/>
        <v>470452</v>
      </c>
    </row>
    <row r="176" spans="1:12" ht="19.5" customHeight="1">
      <c r="A176" s="69" t="s">
        <v>212</v>
      </c>
      <c r="B176" s="10">
        <v>467690</v>
      </c>
      <c r="C176" s="10">
        <v>0</v>
      </c>
      <c r="D176" s="10">
        <v>0</v>
      </c>
      <c r="E176" s="10">
        <v>0</v>
      </c>
      <c r="F176" s="10">
        <v>485</v>
      </c>
      <c r="G176" s="10">
        <v>0</v>
      </c>
      <c r="H176" s="10">
        <f t="shared" ref="H176" si="77">SUM(B176:G176)</f>
        <v>468175</v>
      </c>
      <c r="I176" s="172">
        <v>0</v>
      </c>
      <c r="J176" s="172">
        <v>2277</v>
      </c>
      <c r="K176" s="172">
        <v>0</v>
      </c>
      <c r="L176" s="166">
        <f>SUM(H176:J176,-K176)</f>
        <v>470452</v>
      </c>
    </row>
    <row r="177" spans="1:12" ht="19.5" customHeight="1">
      <c r="A177" s="153" t="s">
        <v>213</v>
      </c>
      <c r="B177" s="161">
        <f t="shared" ref="B177:L177" si="78">SUM(B178:B183)</f>
        <v>330797</v>
      </c>
      <c r="C177" s="161">
        <f t="shared" si="78"/>
        <v>4602</v>
      </c>
      <c r="D177" s="161">
        <f t="shared" si="78"/>
        <v>968</v>
      </c>
      <c r="E177" s="161">
        <f t="shared" si="78"/>
        <v>0</v>
      </c>
      <c r="F177" s="161">
        <f t="shared" si="78"/>
        <v>3488</v>
      </c>
      <c r="G177" s="161">
        <f t="shared" si="78"/>
        <v>8695</v>
      </c>
      <c r="H177" s="161">
        <f t="shared" si="78"/>
        <v>348550</v>
      </c>
      <c r="I177" s="164">
        <f t="shared" si="78"/>
        <v>-155</v>
      </c>
      <c r="J177" s="164">
        <f t="shared" si="78"/>
        <v>2259</v>
      </c>
      <c r="K177" s="164">
        <f t="shared" si="78"/>
        <v>2468</v>
      </c>
      <c r="L177" s="165">
        <f t="shared" si="78"/>
        <v>348186</v>
      </c>
    </row>
    <row r="178" spans="1:12" ht="19.5" customHeight="1">
      <c r="A178" s="69" t="s">
        <v>214</v>
      </c>
      <c r="B178" s="10">
        <v>15313</v>
      </c>
      <c r="C178" s="10">
        <v>602</v>
      </c>
      <c r="D178" s="10">
        <v>0</v>
      </c>
      <c r="E178" s="10">
        <v>0</v>
      </c>
      <c r="F178" s="10">
        <v>410</v>
      </c>
      <c r="G178" s="10">
        <v>0</v>
      </c>
      <c r="H178" s="10">
        <f t="shared" ref="H178:H183" si="79">SUM(B178:G178)</f>
        <v>16325</v>
      </c>
      <c r="I178" s="172">
        <v>23</v>
      </c>
      <c r="J178" s="172">
        <v>418</v>
      </c>
      <c r="K178" s="172">
        <v>451</v>
      </c>
      <c r="L178" s="166">
        <f t="shared" ref="L178:L183" si="80">SUM(H178:J178,-K178)</f>
        <v>16315</v>
      </c>
    </row>
    <row r="179" spans="1:12" ht="19.5" customHeight="1">
      <c r="A179" s="69" t="s">
        <v>215</v>
      </c>
      <c r="B179" s="10">
        <v>137363</v>
      </c>
      <c r="C179" s="10">
        <v>2029</v>
      </c>
      <c r="D179" s="10">
        <v>0</v>
      </c>
      <c r="E179" s="10">
        <v>0</v>
      </c>
      <c r="F179" s="10">
        <v>2069</v>
      </c>
      <c r="G179" s="10">
        <v>0</v>
      </c>
      <c r="H179" s="10">
        <f t="shared" si="79"/>
        <v>141461</v>
      </c>
      <c r="I179" s="172">
        <v>-182</v>
      </c>
      <c r="J179" s="172">
        <v>1115</v>
      </c>
      <c r="K179" s="172">
        <v>1225</v>
      </c>
      <c r="L179" s="166">
        <f t="shared" si="80"/>
        <v>141169</v>
      </c>
    </row>
    <row r="180" spans="1:12" ht="19.5" customHeight="1">
      <c r="A180" s="69" t="s">
        <v>216</v>
      </c>
      <c r="B180" s="10">
        <v>41973</v>
      </c>
      <c r="C180" s="10">
        <v>1349</v>
      </c>
      <c r="D180" s="10">
        <v>0</v>
      </c>
      <c r="E180" s="10">
        <v>0</v>
      </c>
      <c r="F180" s="10">
        <v>300</v>
      </c>
      <c r="G180" s="10">
        <v>0</v>
      </c>
      <c r="H180" s="10">
        <f t="shared" si="79"/>
        <v>43622</v>
      </c>
      <c r="I180" s="172">
        <v>4</v>
      </c>
      <c r="J180" s="172">
        <v>187</v>
      </c>
      <c r="K180" s="172">
        <v>497</v>
      </c>
      <c r="L180" s="166">
        <f t="shared" si="80"/>
        <v>43316</v>
      </c>
    </row>
    <row r="181" spans="1:12" ht="19.5" customHeight="1">
      <c r="A181" s="69" t="s">
        <v>217</v>
      </c>
      <c r="B181" s="10">
        <v>50773</v>
      </c>
      <c r="C181" s="10">
        <v>16</v>
      </c>
      <c r="D181" s="10">
        <v>0</v>
      </c>
      <c r="E181" s="10">
        <v>0</v>
      </c>
      <c r="F181" s="10">
        <v>325</v>
      </c>
      <c r="G181" s="10">
        <v>8693</v>
      </c>
      <c r="H181" s="10">
        <f t="shared" si="79"/>
        <v>59807</v>
      </c>
      <c r="I181" s="172">
        <v>0</v>
      </c>
      <c r="J181" s="172">
        <v>229</v>
      </c>
      <c r="K181" s="172">
        <v>11</v>
      </c>
      <c r="L181" s="166">
        <f t="shared" si="80"/>
        <v>60025</v>
      </c>
    </row>
    <row r="182" spans="1:12" ht="19.5" customHeight="1">
      <c r="A182" s="69" t="s">
        <v>218</v>
      </c>
      <c r="B182" s="10">
        <v>52493</v>
      </c>
      <c r="C182" s="10">
        <v>462</v>
      </c>
      <c r="D182" s="10">
        <v>968</v>
      </c>
      <c r="E182" s="10">
        <v>0</v>
      </c>
      <c r="F182" s="10">
        <v>384</v>
      </c>
      <c r="G182" s="10">
        <v>0</v>
      </c>
      <c r="H182" s="10">
        <f t="shared" si="79"/>
        <v>54307</v>
      </c>
      <c r="I182" s="172">
        <v>0</v>
      </c>
      <c r="J182" s="172">
        <v>292</v>
      </c>
      <c r="K182" s="172">
        <v>248</v>
      </c>
      <c r="L182" s="166">
        <f t="shared" si="80"/>
        <v>54351</v>
      </c>
    </row>
    <row r="183" spans="1:12" ht="19.5" customHeight="1">
      <c r="A183" s="69" t="s">
        <v>219</v>
      </c>
      <c r="B183" s="10">
        <v>32882</v>
      </c>
      <c r="C183" s="10">
        <v>144</v>
      </c>
      <c r="D183" s="10">
        <v>0</v>
      </c>
      <c r="E183" s="10">
        <v>0</v>
      </c>
      <c r="F183" s="10">
        <v>0</v>
      </c>
      <c r="G183" s="10">
        <v>2</v>
      </c>
      <c r="H183" s="10">
        <f t="shared" si="79"/>
        <v>33028</v>
      </c>
      <c r="I183" s="172">
        <v>0</v>
      </c>
      <c r="J183" s="172">
        <v>18</v>
      </c>
      <c r="K183" s="172">
        <v>36</v>
      </c>
      <c r="L183" s="166">
        <f t="shared" si="80"/>
        <v>33010</v>
      </c>
    </row>
    <row r="184" spans="1:12" ht="19.5" customHeight="1">
      <c r="A184" s="71" t="s">
        <v>10</v>
      </c>
      <c r="B184" s="91">
        <f t="shared" ref="B184:K184" si="81">B185+B192+B201</f>
        <v>482645</v>
      </c>
      <c r="C184" s="91">
        <f t="shared" si="81"/>
        <v>17129</v>
      </c>
      <c r="D184" s="91">
        <f t="shared" si="81"/>
        <v>0</v>
      </c>
      <c r="E184" s="91">
        <f t="shared" si="81"/>
        <v>0</v>
      </c>
      <c r="F184" s="91">
        <f t="shared" si="81"/>
        <v>13121</v>
      </c>
      <c r="G184" s="91">
        <f t="shared" si="81"/>
        <v>741</v>
      </c>
      <c r="H184" s="91">
        <f t="shared" si="81"/>
        <v>513636</v>
      </c>
      <c r="I184" s="143">
        <f t="shared" si="81"/>
        <v>-34</v>
      </c>
      <c r="J184" s="143">
        <f t="shared" si="81"/>
        <v>1085</v>
      </c>
      <c r="K184" s="143">
        <f t="shared" si="81"/>
        <v>10837</v>
      </c>
      <c r="L184" s="144">
        <f>L185+L192+L201</f>
        <v>503850</v>
      </c>
    </row>
    <row r="185" spans="1:12" ht="19.5" customHeight="1">
      <c r="A185" s="153" t="s">
        <v>220</v>
      </c>
      <c r="B185" s="161">
        <f t="shared" ref="B185:L185" si="82">SUM(B186:B191)</f>
        <v>168490</v>
      </c>
      <c r="C185" s="161">
        <f>SUM(C186:C191)</f>
        <v>0</v>
      </c>
      <c r="D185" s="161">
        <f>SUM(D186:D191)</f>
        <v>0</v>
      </c>
      <c r="E185" s="161">
        <f t="shared" si="82"/>
        <v>0</v>
      </c>
      <c r="F185" s="161">
        <f t="shared" si="82"/>
        <v>11932</v>
      </c>
      <c r="G185" s="161">
        <f t="shared" si="82"/>
        <v>0</v>
      </c>
      <c r="H185" s="161">
        <f t="shared" si="82"/>
        <v>180422</v>
      </c>
      <c r="I185" s="164">
        <f t="shared" si="82"/>
        <v>0</v>
      </c>
      <c r="J185" s="164">
        <f t="shared" si="82"/>
        <v>415</v>
      </c>
      <c r="K185" s="164">
        <f t="shared" si="82"/>
        <v>0</v>
      </c>
      <c r="L185" s="165">
        <f t="shared" si="82"/>
        <v>180837</v>
      </c>
    </row>
    <row r="186" spans="1:12" ht="19.5" customHeight="1">
      <c r="A186" s="69" t="s">
        <v>221</v>
      </c>
      <c r="B186" s="10">
        <v>19168</v>
      </c>
      <c r="C186" s="10">
        <v>0</v>
      </c>
      <c r="D186" s="10">
        <v>0</v>
      </c>
      <c r="E186" s="10">
        <v>0</v>
      </c>
      <c r="F186" s="10">
        <v>397</v>
      </c>
      <c r="G186" s="10">
        <v>0</v>
      </c>
      <c r="H186" s="10">
        <f t="shared" ref="H186:H191" si="83">SUM(B186:G186)</f>
        <v>19565</v>
      </c>
      <c r="I186" s="172">
        <v>0</v>
      </c>
      <c r="J186" s="172">
        <v>76</v>
      </c>
      <c r="K186" s="172">
        <v>0</v>
      </c>
      <c r="L186" s="166">
        <f t="shared" ref="L186:L191" si="84">SUM(H186:J186,-K186)</f>
        <v>19641</v>
      </c>
    </row>
    <row r="187" spans="1:12" ht="19.5" customHeight="1">
      <c r="A187" s="69" t="s">
        <v>222</v>
      </c>
      <c r="B187" s="10">
        <v>12395</v>
      </c>
      <c r="C187" s="10">
        <v>0</v>
      </c>
      <c r="D187" s="10">
        <v>0</v>
      </c>
      <c r="E187" s="10">
        <v>0</v>
      </c>
      <c r="F187" s="10">
        <v>73</v>
      </c>
      <c r="G187" s="10">
        <v>0</v>
      </c>
      <c r="H187" s="10">
        <f t="shared" si="83"/>
        <v>12468</v>
      </c>
      <c r="I187" s="172">
        <v>0</v>
      </c>
      <c r="J187" s="172">
        <v>20</v>
      </c>
      <c r="K187" s="172">
        <v>0</v>
      </c>
      <c r="L187" s="166">
        <f t="shared" si="84"/>
        <v>12488</v>
      </c>
    </row>
    <row r="188" spans="1:12" ht="19.5" customHeight="1">
      <c r="A188" s="69" t="s">
        <v>223</v>
      </c>
      <c r="B188" s="10">
        <v>32280</v>
      </c>
      <c r="C188" s="10">
        <v>0</v>
      </c>
      <c r="D188" s="10">
        <v>0</v>
      </c>
      <c r="E188" s="10">
        <v>0</v>
      </c>
      <c r="F188" s="10">
        <v>2052</v>
      </c>
      <c r="G188" s="10">
        <v>0</v>
      </c>
      <c r="H188" s="10">
        <f t="shared" si="83"/>
        <v>34332</v>
      </c>
      <c r="I188" s="172">
        <v>0</v>
      </c>
      <c r="J188" s="172">
        <v>124</v>
      </c>
      <c r="K188" s="172">
        <v>0</v>
      </c>
      <c r="L188" s="166">
        <f t="shared" si="84"/>
        <v>34456</v>
      </c>
    </row>
    <row r="189" spans="1:12" ht="19.5" customHeight="1">
      <c r="A189" s="69" t="s">
        <v>224</v>
      </c>
      <c r="B189" s="10">
        <v>56720</v>
      </c>
      <c r="C189" s="10">
        <v>0</v>
      </c>
      <c r="D189" s="10">
        <v>0</v>
      </c>
      <c r="E189" s="10">
        <v>0</v>
      </c>
      <c r="F189" s="10">
        <v>9109</v>
      </c>
      <c r="G189" s="10">
        <v>0</v>
      </c>
      <c r="H189" s="10">
        <f t="shared" si="83"/>
        <v>65829</v>
      </c>
      <c r="I189" s="172">
        <v>0</v>
      </c>
      <c r="J189" s="172">
        <v>54</v>
      </c>
      <c r="K189" s="172">
        <v>0</v>
      </c>
      <c r="L189" s="166">
        <f t="shared" si="84"/>
        <v>65883</v>
      </c>
    </row>
    <row r="190" spans="1:12" ht="19.5" customHeight="1">
      <c r="A190" s="69" t="s">
        <v>225</v>
      </c>
      <c r="B190" s="10">
        <v>12478</v>
      </c>
      <c r="C190" s="10">
        <v>0</v>
      </c>
      <c r="D190" s="10">
        <v>0</v>
      </c>
      <c r="E190" s="10">
        <v>0</v>
      </c>
      <c r="F190" s="10">
        <v>201</v>
      </c>
      <c r="G190" s="10">
        <v>0</v>
      </c>
      <c r="H190" s="10">
        <f t="shared" si="83"/>
        <v>12679</v>
      </c>
      <c r="I190" s="172">
        <v>0</v>
      </c>
      <c r="J190" s="172">
        <v>0</v>
      </c>
      <c r="K190" s="172">
        <v>0</v>
      </c>
      <c r="L190" s="166">
        <f t="shared" si="84"/>
        <v>12679</v>
      </c>
    </row>
    <row r="191" spans="1:12" ht="19.5" customHeight="1">
      <c r="A191" s="69" t="s">
        <v>226</v>
      </c>
      <c r="B191" s="10">
        <v>35449</v>
      </c>
      <c r="C191" s="10">
        <v>0</v>
      </c>
      <c r="D191" s="10">
        <v>0</v>
      </c>
      <c r="E191" s="10">
        <v>0</v>
      </c>
      <c r="F191" s="10">
        <v>100</v>
      </c>
      <c r="G191" s="10">
        <v>0</v>
      </c>
      <c r="H191" s="10">
        <f t="shared" si="83"/>
        <v>35549</v>
      </c>
      <c r="I191" s="172">
        <v>0</v>
      </c>
      <c r="J191" s="172">
        <v>141</v>
      </c>
      <c r="K191" s="172">
        <v>0</v>
      </c>
      <c r="L191" s="166">
        <f t="shared" si="84"/>
        <v>35690</v>
      </c>
    </row>
    <row r="192" spans="1:12" ht="19.5" customHeight="1">
      <c r="A192" s="153" t="s">
        <v>227</v>
      </c>
      <c r="B192" s="161">
        <f t="shared" ref="B192:L192" si="85">SUM(B193:B200)</f>
        <v>23065</v>
      </c>
      <c r="C192" s="161">
        <f t="shared" si="85"/>
        <v>4559</v>
      </c>
      <c r="D192" s="161">
        <f t="shared" si="85"/>
        <v>0</v>
      </c>
      <c r="E192" s="161">
        <f t="shared" si="85"/>
        <v>0</v>
      </c>
      <c r="F192" s="161">
        <f t="shared" si="85"/>
        <v>0</v>
      </c>
      <c r="G192" s="161">
        <f t="shared" si="85"/>
        <v>146</v>
      </c>
      <c r="H192" s="161">
        <f t="shared" si="85"/>
        <v>27770</v>
      </c>
      <c r="I192" s="164">
        <f t="shared" si="85"/>
        <v>4</v>
      </c>
      <c r="J192" s="164">
        <f t="shared" si="85"/>
        <v>1</v>
      </c>
      <c r="K192" s="164">
        <f t="shared" si="85"/>
        <v>2894</v>
      </c>
      <c r="L192" s="165">
        <f t="shared" si="85"/>
        <v>24881</v>
      </c>
    </row>
    <row r="193" spans="1:12" ht="19.5" customHeight="1">
      <c r="A193" s="69" t="s">
        <v>228</v>
      </c>
      <c r="B193" s="10">
        <v>12098</v>
      </c>
      <c r="C193" s="10">
        <v>3391</v>
      </c>
      <c r="D193" s="10">
        <v>0</v>
      </c>
      <c r="E193" s="10">
        <v>0</v>
      </c>
      <c r="F193" s="10">
        <v>0</v>
      </c>
      <c r="G193" s="10">
        <v>146</v>
      </c>
      <c r="H193" s="10">
        <f t="shared" ref="H193:H200" si="86">SUM(B193:G193)</f>
        <v>15635</v>
      </c>
      <c r="I193" s="172">
        <v>0</v>
      </c>
      <c r="J193" s="172">
        <v>0</v>
      </c>
      <c r="K193" s="172">
        <v>2216</v>
      </c>
      <c r="L193" s="166">
        <f t="shared" ref="L193:L200" si="87">SUM(H193:J193,-K193)</f>
        <v>13419</v>
      </c>
    </row>
    <row r="194" spans="1:12" ht="19.5" customHeight="1">
      <c r="A194" s="69" t="s">
        <v>229</v>
      </c>
      <c r="B194" s="10">
        <v>2227</v>
      </c>
      <c r="C194" s="10">
        <v>573</v>
      </c>
      <c r="D194" s="10">
        <v>0</v>
      </c>
      <c r="E194" s="10">
        <v>0</v>
      </c>
      <c r="F194" s="10">
        <v>0</v>
      </c>
      <c r="G194" s="10">
        <v>0</v>
      </c>
      <c r="H194" s="10">
        <f t="shared" si="86"/>
        <v>2800</v>
      </c>
      <c r="I194" s="172">
        <v>4</v>
      </c>
      <c r="J194" s="172">
        <v>1</v>
      </c>
      <c r="K194" s="172">
        <v>307</v>
      </c>
      <c r="L194" s="166">
        <f t="shared" si="87"/>
        <v>2498</v>
      </c>
    </row>
    <row r="195" spans="1:12" ht="19.5" customHeight="1">
      <c r="A195" s="69" t="s">
        <v>231</v>
      </c>
      <c r="B195" s="10">
        <v>1363</v>
      </c>
      <c r="C195" s="10">
        <v>0</v>
      </c>
      <c r="D195" s="10">
        <v>0</v>
      </c>
      <c r="E195" s="10">
        <v>0</v>
      </c>
      <c r="F195" s="10">
        <v>0</v>
      </c>
      <c r="G195" s="10">
        <v>0</v>
      </c>
      <c r="H195" s="10">
        <f t="shared" si="86"/>
        <v>1363</v>
      </c>
      <c r="I195" s="172">
        <v>0</v>
      </c>
      <c r="J195" s="172">
        <v>0</v>
      </c>
      <c r="K195" s="172">
        <v>0</v>
      </c>
      <c r="L195" s="166">
        <f t="shared" si="87"/>
        <v>1363</v>
      </c>
    </row>
    <row r="196" spans="1:12" ht="19.5" customHeight="1">
      <c r="A196" s="69" t="s">
        <v>232</v>
      </c>
      <c r="B196" s="10">
        <v>5271</v>
      </c>
      <c r="C196" s="10">
        <v>452</v>
      </c>
      <c r="D196" s="10">
        <v>0</v>
      </c>
      <c r="E196" s="10">
        <v>0</v>
      </c>
      <c r="F196" s="10">
        <v>0</v>
      </c>
      <c r="G196" s="10">
        <v>0</v>
      </c>
      <c r="H196" s="10">
        <f t="shared" si="86"/>
        <v>5723</v>
      </c>
      <c r="I196" s="172">
        <v>0</v>
      </c>
      <c r="J196" s="172">
        <v>0</v>
      </c>
      <c r="K196" s="172">
        <v>267</v>
      </c>
      <c r="L196" s="166">
        <f t="shared" si="87"/>
        <v>5456</v>
      </c>
    </row>
    <row r="197" spans="1:12" ht="19.5" customHeight="1">
      <c r="A197" s="69" t="s">
        <v>233</v>
      </c>
      <c r="B197" s="10">
        <v>335</v>
      </c>
      <c r="C197" s="10">
        <v>36</v>
      </c>
      <c r="D197" s="10">
        <v>0</v>
      </c>
      <c r="E197" s="10">
        <v>0</v>
      </c>
      <c r="F197" s="10">
        <v>0</v>
      </c>
      <c r="G197" s="10">
        <v>0</v>
      </c>
      <c r="H197" s="10">
        <f t="shared" si="86"/>
        <v>371</v>
      </c>
      <c r="I197" s="172">
        <v>0</v>
      </c>
      <c r="J197" s="172">
        <v>0</v>
      </c>
      <c r="K197" s="172">
        <v>17</v>
      </c>
      <c r="L197" s="166">
        <f t="shared" si="87"/>
        <v>354</v>
      </c>
    </row>
    <row r="198" spans="1:12" ht="19.5" customHeight="1">
      <c r="A198" s="69" t="s">
        <v>234</v>
      </c>
      <c r="B198" s="10">
        <v>17</v>
      </c>
      <c r="C198" s="10">
        <v>0</v>
      </c>
      <c r="D198" s="10">
        <v>0</v>
      </c>
      <c r="E198" s="10">
        <v>0</v>
      </c>
      <c r="F198" s="10">
        <v>0</v>
      </c>
      <c r="G198" s="10">
        <v>0</v>
      </c>
      <c r="H198" s="10">
        <f t="shared" si="86"/>
        <v>17</v>
      </c>
      <c r="I198" s="172">
        <v>0</v>
      </c>
      <c r="J198" s="172">
        <v>0</v>
      </c>
      <c r="K198" s="172">
        <v>0</v>
      </c>
      <c r="L198" s="166">
        <f t="shared" si="87"/>
        <v>17</v>
      </c>
    </row>
    <row r="199" spans="1:12" ht="19.5" customHeight="1">
      <c r="A199" s="69" t="s">
        <v>235</v>
      </c>
      <c r="B199" s="10">
        <v>588</v>
      </c>
      <c r="C199" s="10">
        <v>107</v>
      </c>
      <c r="D199" s="10">
        <v>0</v>
      </c>
      <c r="E199" s="10">
        <v>0</v>
      </c>
      <c r="F199" s="10">
        <v>0</v>
      </c>
      <c r="G199" s="10">
        <v>0</v>
      </c>
      <c r="H199" s="10">
        <f t="shared" si="86"/>
        <v>695</v>
      </c>
      <c r="I199" s="172">
        <v>0</v>
      </c>
      <c r="J199" s="172">
        <v>0</v>
      </c>
      <c r="K199" s="172">
        <v>87</v>
      </c>
      <c r="L199" s="166">
        <f t="shared" si="87"/>
        <v>608</v>
      </c>
    </row>
    <row r="200" spans="1:12" ht="19.5" customHeight="1">
      <c r="A200" s="69" t="s">
        <v>236</v>
      </c>
      <c r="B200" s="10">
        <v>1166</v>
      </c>
      <c r="C200" s="10">
        <v>0</v>
      </c>
      <c r="D200" s="10">
        <v>0</v>
      </c>
      <c r="E200" s="10">
        <v>0</v>
      </c>
      <c r="F200" s="10">
        <v>0</v>
      </c>
      <c r="G200" s="10">
        <v>0</v>
      </c>
      <c r="H200" s="10">
        <f t="shared" si="86"/>
        <v>1166</v>
      </c>
      <c r="I200" s="172">
        <v>0</v>
      </c>
      <c r="J200" s="172">
        <v>0</v>
      </c>
      <c r="K200" s="172">
        <v>0</v>
      </c>
      <c r="L200" s="166">
        <f t="shared" si="87"/>
        <v>1166</v>
      </c>
    </row>
    <row r="201" spans="1:12" ht="19.5" customHeight="1">
      <c r="A201" s="153" t="s">
        <v>237</v>
      </c>
      <c r="B201" s="161">
        <f t="shared" ref="B201:L201" si="88">SUM(B202:B206)</f>
        <v>291090</v>
      </c>
      <c r="C201" s="161">
        <f t="shared" si="88"/>
        <v>12570</v>
      </c>
      <c r="D201" s="161">
        <f t="shared" si="88"/>
        <v>0</v>
      </c>
      <c r="E201" s="161">
        <f t="shared" si="88"/>
        <v>0</v>
      </c>
      <c r="F201" s="161">
        <f t="shared" si="88"/>
        <v>1189</v>
      </c>
      <c r="G201" s="161">
        <f t="shared" si="88"/>
        <v>595</v>
      </c>
      <c r="H201" s="161">
        <f t="shared" si="88"/>
        <v>305444</v>
      </c>
      <c r="I201" s="164">
        <f t="shared" si="88"/>
        <v>-38</v>
      </c>
      <c r="J201" s="164">
        <f t="shared" si="88"/>
        <v>669</v>
      </c>
      <c r="K201" s="164">
        <f t="shared" si="88"/>
        <v>7943</v>
      </c>
      <c r="L201" s="165">
        <f t="shared" si="88"/>
        <v>298132</v>
      </c>
    </row>
    <row r="202" spans="1:12" ht="19.5" customHeight="1">
      <c r="A202" s="69" t="s">
        <v>238</v>
      </c>
      <c r="B202" s="10">
        <v>40076</v>
      </c>
      <c r="C202" s="10">
        <v>68</v>
      </c>
      <c r="D202" s="10">
        <v>0</v>
      </c>
      <c r="E202" s="10">
        <v>0</v>
      </c>
      <c r="F202" s="10">
        <v>0</v>
      </c>
      <c r="G202" s="10">
        <v>1</v>
      </c>
      <c r="H202" s="10">
        <f t="shared" ref="H202:H206" si="89">SUM(B202:G202)</f>
        <v>40145</v>
      </c>
      <c r="I202" s="172">
        <v>9</v>
      </c>
      <c r="J202" s="172">
        <v>11</v>
      </c>
      <c r="K202" s="172">
        <v>62</v>
      </c>
      <c r="L202" s="166">
        <f>SUM(H202:J202,-K202)</f>
        <v>40103</v>
      </c>
    </row>
    <row r="203" spans="1:12" ht="19.5" customHeight="1">
      <c r="A203" s="69" t="s">
        <v>239</v>
      </c>
      <c r="B203" s="10">
        <v>200085</v>
      </c>
      <c r="C203" s="10">
        <v>11642</v>
      </c>
      <c r="D203" s="10">
        <v>0</v>
      </c>
      <c r="E203" s="10">
        <v>0</v>
      </c>
      <c r="F203" s="10">
        <v>957</v>
      </c>
      <c r="G203" s="10">
        <v>594</v>
      </c>
      <c r="H203" s="10">
        <f t="shared" si="89"/>
        <v>213278</v>
      </c>
      <c r="I203" s="172">
        <v>-47</v>
      </c>
      <c r="J203" s="172">
        <v>477</v>
      </c>
      <c r="K203" s="172">
        <v>7397</v>
      </c>
      <c r="L203" s="166">
        <f>SUM(H203:J203,-K203)</f>
        <v>206311</v>
      </c>
    </row>
    <row r="204" spans="1:12" ht="19.5" customHeight="1">
      <c r="A204" s="69" t="s">
        <v>240</v>
      </c>
      <c r="B204" s="10">
        <v>8692</v>
      </c>
      <c r="C204" s="10">
        <v>5</v>
      </c>
      <c r="D204" s="10">
        <v>0</v>
      </c>
      <c r="E204" s="10">
        <v>0</v>
      </c>
      <c r="F204" s="10">
        <v>0</v>
      </c>
      <c r="G204" s="10">
        <v>0</v>
      </c>
      <c r="H204" s="10">
        <f t="shared" si="89"/>
        <v>8697</v>
      </c>
      <c r="I204" s="172">
        <v>0</v>
      </c>
      <c r="J204" s="172">
        <v>0</v>
      </c>
      <c r="K204" s="172">
        <v>3</v>
      </c>
      <c r="L204" s="166">
        <f>SUM(H204:J204,-K204)</f>
        <v>8694</v>
      </c>
    </row>
    <row r="205" spans="1:12" ht="19.5" customHeight="1">
      <c r="A205" s="69" t="s">
        <v>241</v>
      </c>
      <c r="B205" s="10">
        <v>20943</v>
      </c>
      <c r="C205" s="10">
        <v>855</v>
      </c>
      <c r="D205" s="10">
        <v>0</v>
      </c>
      <c r="E205" s="10">
        <v>0</v>
      </c>
      <c r="F205" s="10">
        <v>232</v>
      </c>
      <c r="G205" s="10">
        <v>0</v>
      </c>
      <c r="H205" s="10">
        <f t="shared" si="89"/>
        <v>22030</v>
      </c>
      <c r="I205" s="172">
        <v>0</v>
      </c>
      <c r="J205" s="172">
        <v>180</v>
      </c>
      <c r="K205" s="172">
        <v>481</v>
      </c>
      <c r="L205" s="166">
        <f>SUM(H205:J205,-K205)</f>
        <v>21729</v>
      </c>
    </row>
    <row r="206" spans="1:12" ht="19.5" customHeight="1">
      <c r="A206" s="69" t="s">
        <v>242</v>
      </c>
      <c r="B206" s="10">
        <v>21294</v>
      </c>
      <c r="C206" s="10">
        <v>0</v>
      </c>
      <c r="D206" s="10">
        <v>0</v>
      </c>
      <c r="E206" s="10">
        <v>0</v>
      </c>
      <c r="F206" s="10">
        <v>0</v>
      </c>
      <c r="G206" s="10">
        <v>0</v>
      </c>
      <c r="H206" s="10">
        <f t="shared" si="89"/>
        <v>21294</v>
      </c>
      <c r="I206" s="172">
        <v>0</v>
      </c>
      <c r="J206" s="172">
        <v>1</v>
      </c>
      <c r="K206" s="172">
        <v>0</v>
      </c>
      <c r="L206" s="166">
        <f>SUM(H206:J206,-K206)</f>
        <v>21295</v>
      </c>
    </row>
    <row r="207" spans="1:12" ht="19.5" customHeight="1">
      <c r="A207" s="71" t="s">
        <v>11</v>
      </c>
      <c r="B207" s="91">
        <f t="shared" ref="B207:D208" si="90">B208</f>
        <v>246577</v>
      </c>
      <c r="C207" s="91">
        <f t="shared" si="90"/>
        <v>0</v>
      </c>
      <c r="D207" s="91">
        <f t="shared" si="90"/>
        <v>0</v>
      </c>
      <c r="E207" s="91">
        <f t="shared" ref="E207:J208" si="91">E208</f>
        <v>0</v>
      </c>
      <c r="F207" s="91">
        <f t="shared" si="91"/>
        <v>0</v>
      </c>
      <c r="G207" s="91">
        <f t="shared" si="91"/>
        <v>0</v>
      </c>
      <c r="H207" s="91">
        <f t="shared" si="91"/>
        <v>246577</v>
      </c>
      <c r="I207" s="143">
        <f t="shared" si="91"/>
        <v>0</v>
      </c>
      <c r="J207" s="143">
        <f t="shared" si="91"/>
        <v>0</v>
      </c>
      <c r="K207" s="143">
        <f>K208</f>
        <v>0</v>
      </c>
      <c r="L207" s="144">
        <f>L208</f>
        <v>246577</v>
      </c>
    </row>
    <row r="208" spans="1:12" ht="19.5" customHeight="1">
      <c r="A208" s="153" t="s">
        <v>243</v>
      </c>
      <c r="B208" s="161">
        <f t="shared" si="90"/>
        <v>246577</v>
      </c>
      <c r="C208" s="161">
        <f t="shared" si="90"/>
        <v>0</v>
      </c>
      <c r="D208" s="161">
        <f t="shared" si="90"/>
        <v>0</v>
      </c>
      <c r="E208" s="161">
        <f t="shared" si="91"/>
        <v>0</v>
      </c>
      <c r="F208" s="161">
        <f t="shared" si="91"/>
        <v>0</v>
      </c>
      <c r="G208" s="161">
        <f t="shared" si="91"/>
        <v>0</v>
      </c>
      <c r="H208" s="161">
        <f t="shared" si="91"/>
        <v>246577</v>
      </c>
      <c r="I208" s="164">
        <f t="shared" si="91"/>
        <v>0</v>
      </c>
      <c r="J208" s="164">
        <f t="shared" si="91"/>
        <v>0</v>
      </c>
      <c r="K208" s="164">
        <f>K209</f>
        <v>0</v>
      </c>
      <c r="L208" s="165">
        <f>L209</f>
        <v>246577</v>
      </c>
    </row>
    <row r="209" spans="1:12" ht="19.5" customHeight="1">
      <c r="A209" s="81" t="s">
        <v>244</v>
      </c>
      <c r="B209" s="83">
        <v>246577</v>
      </c>
      <c r="C209" s="83">
        <v>0</v>
      </c>
      <c r="D209" s="83">
        <v>0</v>
      </c>
      <c r="E209" s="83">
        <v>0</v>
      </c>
      <c r="F209" s="83">
        <v>0</v>
      </c>
      <c r="G209" s="83">
        <v>0</v>
      </c>
      <c r="H209" s="83">
        <f>SUM(B209:G209)</f>
        <v>246577</v>
      </c>
      <c r="I209" s="173">
        <v>0</v>
      </c>
      <c r="J209" s="173">
        <v>0</v>
      </c>
      <c r="K209" s="173">
        <v>0</v>
      </c>
      <c r="L209" s="167">
        <f>SUM(H209:J209,-K209)</f>
        <v>246577</v>
      </c>
    </row>
    <row r="210" spans="1:12" ht="11.25" customHeight="1">
      <c r="I210" s="3"/>
      <c r="J210" s="3"/>
      <c r="K210" s="3"/>
      <c r="L210" s="3"/>
    </row>
    <row r="211" spans="1:12">
      <c r="A211" s="3" t="s">
        <v>780</v>
      </c>
      <c r="I211" s="3"/>
      <c r="J211" s="3"/>
      <c r="K211" s="3"/>
      <c r="L211" s="3"/>
    </row>
    <row r="212" spans="1:12">
      <c r="A212" s="3" t="s">
        <v>781</v>
      </c>
      <c r="I212" s="3"/>
      <c r="J212" s="3"/>
      <c r="K212" s="3"/>
      <c r="L212" s="3"/>
    </row>
    <row r="213" spans="1:12" ht="13.5" thickBot="1"/>
    <row r="214" spans="1:12" ht="13.5" thickTop="1">
      <c r="A214" s="15" t="str">
        <f>'Περιεχόμενα-Contents'!B11</f>
        <v>(Τελευταία Ενημέρωση/Last update 13/08/2026)</v>
      </c>
      <c r="B214" s="14"/>
      <c r="C214" s="14"/>
      <c r="D214" s="14"/>
      <c r="E214" s="14"/>
      <c r="F214" s="14"/>
      <c r="G214" s="14"/>
      <c r="H214" s="14"/>
      <c r="I214" s="152"/>
      <c r="J214" s="152"/>
      <c r="K214" s="152"/>
      <c r="L214" s="152"/>
    </row>
    <row r="215" spans="1:12">
      <c r="A215" s="13" t="str">
        <f>'Περιεχόμενα-Contents'!B12</f>
        <v>COPYRIGHT ©: 2026 ΚΥΠΡΙΑΚΗ ΔΗΜΟΚΡΑΤΙΑ, ΣΤΑΤΙΣΤΙΚΗ ΥΠΗΡΕΣΙΑ/REPUBLIC OF CYPRUS, STATISTICAL SERVICE</v>
      </c>
    </row>
    <row r="216" spans="1:12" ht="12.75" customHeight="1"/>
    <row r="217" spans="1:12" ht="13.5" customHeight="1"/>
    <row r="218" spans="1:12" ht="5.25" customHeight="1"/>
    <row r="219" spans="1:12" ht="13.5" customHeight="1"/>
  </sheetData>
  <mergeCells count="3">
    <mergeCell ref="A4:L4"/>
    <mergeCell ref="A5:L5"/>
    <mergeCell ref="A1:B1"/>
  </mergeCells>
  <hyperlinks>
    <hyperlink ref="A1" location="'Περιεχόμενα-Contents'!A1" display="Περιεχόμενα - Contents" xr:uid="{00000000-0004-0000-0600-000000000000}"/>
  </hyperlinks>
  <printOptions horizontalCentered="1"/>
  <pageMargins left="0.27559055118110237" right="0.15748031496062992" top="0.94" bottom="0.47244094488188981" header="0.27559055118110237" footer="0.23622047244094491"/>
  <pageSetup paperSize="9" scale="81" fitToHeight="0" orientation="landscape" r:id="rId1"/>
  <headerFooter differentFirst="1">
    <oddHeader>&amp;R&amp;"Arial,Έντονα"ΕΡΕΥΝΑ ΥΠΗΡΕΣΙΩΝ ΚΑΙ ΜΕΤΑΦΟΡΩΝ 2024
SERVICES AND TRANSPORT SURVEY 2024
&amp;"Arial,Πλάγια"&amp;8
Πίνακας 3 (συνέχεια)
Table 3 (continued)</oddHeader>
    <oddFooter xml:space="preserve">&amp;C- &amp;P - </oddFooter>
    <firstHeader>&amp;R&amp;"Arial,Έντονα"ΕΡΕΥΝΑ ΥΠΗΡΕΣΙΩΝ ΚΑΙ ΜΕΤΑΦΟΡΩΝ 2024
SERVICES AND TRANSPORT SURVEY 2024</firstHeader>
    <firstFooter>&amp;C- &amp;P -&amp;R&amp;"Arial,Πλάγια"&amp;8(συνεχίζεται)
(continued)</firstFooter>
  </headerFooter>
  <rowBreaks count="1" manualBreakCount="1">
    <brk id="86"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21"/>
  <sheetViews>
    <sheetView zoomScaleNormal="100" workbookViewId="0">
      <pane xSplit="1" ySplit="10" topLeftCell="B11" activePane="bottomRight" state="frozen"/>
      <selection activeCell="F2" sqref="F2"/>
      <selection pane="topRight" activeCell="F2" sqref="F2"/>
      <selection pane="bottomLeft" activeCell="F2" sqref="F2"/>
      <selection pane="bottomRight" activeCell="A2" sqref="A2"/>
    </sheetView>
  </sheetViews>
  <sheetFormatPr defaultRowHeight="12.75"/>
  <cols>
    <col min="1" max="1" width="18" style="3" customWidth="1"/>
    <col min="2" max="2" width="16.28515625" style="3" customWidth="1"/>
    <col min="3" max="3" width="14.85546875" style="3" customWidth="1"/>
    <col min="4" max="4" width="14.42578125" style="3" customWidth="1"/>
    <col min="5" max="5" width="14.140625" style="3" customWidth="1"/>
    <col min="6" max="6" width="14.28515625" style="3" customWidth="1"/>
    <col min="7" max="7" width="10.85546875" style="3" customWidth="1"/>
    <col min="8" max="8" width="14.7109375" style="3" customWidth="1"/>
    <col min="9" max="9" width="13.42578125" style="3" customWidth="1"/>
    <col min="10" max="10" width="12.85546875" style="3" customWidth="1"/>
    <col min="11" max="11" width="14.28515625" style="3" customWidth="1"/>
    <col min="12" max="12" width="14.5703125" style="3" customWidth="1"/>
    <col min="13" max="16384" width="9.140625" style="3"/>
  </cols>
  <sheetData>
    <row r="1" spans="1:12" ht="13.5" customHeight="1">
      <c r="A1" s="193" t="s">
        <v>465</v>
      </c>
      <c r="B1" s="193"/>
      <c r="C1" s="4"/>
      <c r="D1" s="4"/>
      <c r="E1" s="4"/>
      <c r="F1" s="4"/>
      <c r="G1" s="4"/>
      <c r="H1" s="4"/>
      <c r="I1" s="4"/>
      <c r="L1" s="85" t="s">
        <v>801</v>
      </c>
    </row>
    <row r="2" spans="1:12" ht="12.95" customHeight="1">
      <c r="A2" s="5"/>
      <c r="B2" s="4"/>
      <c r="C2" s="4"/>
      <c r="D2" s="4"/>
      <c r="E2" s="4"/>
      <c r="F2" s="4"/>
      <c r="G2" s="4"/>
      <c r="H2" s="4"/>
      <c r="I2" s="4"/>
      <c r="K2" s="170"/>
      <c r="L2" s="85" t="s">
        <v>802</v>
      </c>
    </row>
    <row r="3" spans="1:12" ht="12.95" customHeight="1">
      <c r="A3" s="5"/>
      <c r="B3" s="4"/>
      <c r="C3" s="4"/>
      <c r="D3" s="4"/>
      <c r="E3" s="4"/>
      <c r="F3" s="4"/>
      <c r="G3" s="4"/>
      <c r="H3" s="4"/>
      <c r="I3" s="4"/>
    </row>
    <row r="4" spans="1:12" ht="33.75" customHeight="1">
      <c r="A4" s="194" t="s">
        <v>819</v>
      </c>
      <c r="B4" s="209"/>
      <c r="C4" s="209"/>
      <c r="D4" s="209"/>
      <c r="E4" s="209"/>
      <c r="F4" s="209"/>
      <c r="G4" s="209"/>
      <c r="H4" s="209"/>
      <c r="I4" s="209"/>
      <c r="J4" s="209"/>
      <c r="K4" s="209"/>
      <c r="L4" s="209"/>
    </row>
    <row r="5" spans="1:12" ht="33.75" customHeight="1" thickBot="1">
      <c r="A5" s="195" t="s">
        <v>820</v>
      </c>
      <c r="B5" s="195"/>
      <c r="C5" s="195"/>
      <c r="D5" s="195"/>
      <c r="E5" s="195"/>
      <c r="F5" s="195"/>
      <c r="G5" s="195"/>
      <c r="H5" s="195"/>
      <c r="I5" s="195"/>
      <c r="J5" s="195"/>
      <c r="K5" s="195"/>
      <c r="L5" s="195"/>
    </row>
    <row r="6" spans="1:12" ht="7.5" customHeight="1" thickTop="1"/>
    <row r="7" spans="1:12" ht="13.5" customHeight="1">
      <c r="L7" s="9" t="s">
        <v>0</v>
      </c>
    </row>
    <row r="8" spans="1:12" s="47" customFormat="1" ht="70.5" customHeight="1">
      <c r="A8" s="89" t="s">
        <v>742</v>
      </c>
      <c r="B8" s="134" t="s">
        <v>743</v>
      </c>
      <c r="C8" s="17" t="s">
        <v>744</v>
      </c>
      <c r="D8" s="17" t="s">
        <v>745</v>
      </c>
      <c r="E8" s="17" t="s">
        <v>746</v>
      </c>
      <c r="F8" s="17" t="s">
        <v>747</v>
      </c>
      <c r="G8" s="134" t="s">
        <v>751</v>
      </c>
      <c r="H8" s="134" t="s">
        <v>830</v>
      </c>
      <c r="I8" s="134" t="s">
        <v>748</v>
      </c>
      <c r="J8" s="134" t="s">
        <v>749</v>
      </c>
      <c r="K8" s="134" t="s">
        <v>750</v>
      </c>
      <c r="L8" s="89" t="s">
        <v>752</v>
      </c>
    </row>
    <row r="9" spans="1:12" s="47" customFormat="1" ht="31.5" customHeight="1">
      <c r="A9" s="72" t="s">
        <v>739</v>
      </c>
      <c r="B9" s="12" t="s">
        <v>831</v>
      </c>
      <c r="C9" s="16" t="s">
        <v>832</v>
      </c>
      <c r="D9" s="16" t="s">
        <v>833</v>
      </c>
      <c r="E9" s="16" t="s">
        <v>834</v>
      </c>
      <c r="F9" s="16" t="s">
        <v>835</v>
      </c>
      <c r="G9" s="12" t="s">
        <v>836</v>
      </c>
      <c r="H9" s="12" t="s">
        <v>837</v>
      </c>
      <c r="I9" s="12" t="s">
        <v>838</v>
      </c>
      <c r="J9" s="12" t="s">
        <v>839</v>
      </c>
      <c r="K9" s="12" t="s">
        <v>840</v>
      </c>
      <c r="L9" s="72" t="s">
        <v>841</v>
      </c>
    </row>
    <row r="10" spans="1:12" s="47" customFormat="1" ht="17.25" customHeight="1">
      <c r="A10" s="74"/>
      <c r="B10" s="18" t="s">
        <v>694</v>
      </c>
      <c r="C10" s="18" t="s">
        <v>693</v>
      </c>
      <c r="D10" s="18" t="s">
        <v>692</v>
      </c>
      <c r="E10" s="18" t="s">
        <v>695</v>
      </c>
      <c r="F10" s="18" t="s">
        <v>696</v>
      </c>
      <c r="G10" s="18" t="s">
        <v>691</v>
      </c>
      <c r="H10" s="18" t="s">
        <v>690</v>
      </c>
      <c r="I10" s="18" t="s">
        <v>697</v>
      </c>
      <c r="J10" s="19" t="s">
        <v>698</v>
      </c>
      <c r="K10" s="18" t="s">
        <v>700</v>
      </c>
      <c r="L10" s="73" t="s">
        <v>699</v>
      </c>
    </row>
    <row r="11" spans="1:12" ht="19.5" customHeight="1">
      <c r="A11" s="70" t="s">
        <v>3</v>
      </c>
      <c r="B11" s="90">
        <f>B12+B18+B21+B28</f>
        <v>5259973</v>
      </c>
      <c r="C11" s="90">
        <f t="shared" ref="C11:L11" si="0">C12+C18+C21+C28</f>
        <v>3859400</v>
      </c>
      <c r="D11" s="90">
        <f t="shared" si="0"/>
        <v>156853</v>
      </c>
      <c r="E11" s="90">
        <f t="shared" si="0"/>
        <v>83925</v>
      </c>
      <c r="F11" s="90">
        <f t="shared" si="0"/>
        <v>1159795</v>
      </c>
      <c r="G11" s="90">
        <f t="shared" si="0"/>
        <v>9245</v>
      </c>
      <c r="H11" s="90">
        <f t="shared" si="0"/>
        <v>1150550</v>
      </c>
      <c r="I11" s="90">
        <f t="shared" si="0"/>
        <v>706008</v>
      </c>
      <c r="J11" s="90">
        <f t="shared" si="0"/>
        <v>129965</v>
      </c>
      <c r="K11" s="90">
        <f t="shared" si="0"/>
        <v>314577</v>
      </c>
      <c r="L11" s="114">
        <f t="shared" si="0"/>
        <v>35941</v>
      </c>
    </row>
    <row r="12" spans="1:12" ht="19.5" customHeight="1">
      <c r="A12" s="153" t="s">
        <v>46</v>
      </c>
      <c r="B12" s="161">
        <f t="shared" ref="B12" si="1">SUM(B13:B17)</f>
        <v>531379</v>
      </c>
      <c r="C12" s="161">
        <f t="shared" ref="C12:K12" si="2">SUM(C13:C17)</f>
        <v>277174</v>
      </c>
      <c r="D12" s="161">
        <f t="shared" si="2"/>
        <v>26895</v>
      </c>
      <c r="E12" s="161">
        <f t="shared" si="2"/>
        <v>9282</v>
      </c>
      <c r="F12" s="161">
        <f t="shared" si="2"/>
        <v>218028</v>
      </c>
      <c r="G12" s="161">
        <f>SUM(G13:G17)</f>
        <v>5983</v>
      </c>
      <c r="H12" s="161">
        <f t="shared" si="2"/>
        <v>212045</v>
      </c>
      <c r="I12" s="161">
        <f t="shared" ref="I12" si="3">SUM(I13:I17)</f>
        <v>135566</v>
      </c>
      <c r="J12" s="161">
        <f t="shared" si="2"/>
        <v>30227</v>
      </c>
      <c r="K12" s="161">
        <f t="shared" si="2"/>
        <v>46252</v>
      </c>
      <c r="L12" s="168">
        <f>SUM(L13:L17)</f>
        <v>5255</v>
      </c>
    </row>
    <row r="13" spans="1:12" ht="19.5" customHeight="1">
      <c r="A13" s="69" t="s">
        <v>47</v>
      </c>
      <c r="B13" s="10">
        <v>125286</v>
      </c>
      <c r="C13" s="10">
        <v>40960</v>
      </c>
      <c r="D13" s="10">
        <v>6133</v>
      </c>
      <c r="E13" s="10">
        <v>5121</v>
      </c>
      <c r="F13" s="10">
        <f>B13-C13-D13-E13</f>
        <v>73072</v>
      </c>
      <c r="G13" s="10">
        <v>548</v>
      </c>
      <c r="H13" s="10">
        <f>F13-G13</f>
        <v>72524</v>
      </c>
      <c r="I13" s="10">
        <v>47768</v>
      </c>
      <c r="J13" s="10">
        <v>11383</v>
      </c>
      <c r="K13" s="10">
        <f>H13-I13-J13</f>
        <v>13373</v>
      </c>
      <c r="L13" s="116">
        <v>3537</v>
      </c>
    </row>
    <row r="14" spans="1:12" ht="19.5" customHeight="1">
      <c r="A14" s="69" t="s">
        <v>48</v>
      </c>
      <c r="B14" s="10">
        <v>62580</v>
      </c>
      <c r="C14" s="10">
        <v>28302</v>
      </c>
      <c r="D14" s="10">
        <v>3376</v>
      </c>
      <c r="E14" s="10">
        <v>487</v>
      </c>
      <c r="F14" s="10">
        <f>B14-C14-D14-E14</f>
        <v>30415</v>
      </c>
      <c r="G14" s="10">
        <v>918</v>
      </c>
      <c r="H14" s="10">
        <f>F14-G14</f>
        <v>29497</v>
      </c>
      <c r="I14" s="10">
        <v>21334</v>
      </c>
      <c r="J14" s="10">
        <v>3376</v>
      </c>
      <c r="K14" s="10">
        <f>H14-I14-J14</f>
        <v>4787</v>
      </c>
      <c r="L14" s="116">
        <v>227</v>
      </c>
    </row>
    <row r="15" spans="1:12" ht="19.5" customHeight="1">
      <c r="A15" s="69" t="s">
        <v>49</v>
      </c>
      <c r="B15" s="10">
        <v>51878</v>
      </c>
      <c r="C15" s="10">
        <v>22798</v>
      </c>
      <c r="D15" s="10">
        <v>2643</v>
      </c>
      <c r="E15" s="10">
        <v>1028</v>
      </c>
      <c r="F15" s="10">
        <f>B15-C15-D15-E15</f>
        <v>25409</v>
      </c>
      <c r="G15" s="10">
        <v>657</v>
      </c>
      <c r="H15" s="10">
        <f>F15-G15</f>
        <v>24752</v>
      </c>
      <c r="I15" s="10">
        <v>15282</v>
      </c>
      <c r="J15" s="10">
        <v>3856</v>
      </c>
      <c r="K15" s="10">
        <f>H15-I15-J15</f>
        <v>5614</v>
      </c>
      <c r="L15" s="116">
        <v>496</v>
      </c>
    </row>
    <row r="16" spans="1:12" ht="19.5" customHeight="1">
      <c r="A16" s="69" t="s">
        <v>50</v>
      </c>
      <c r="B16" s="10">
        <v>286758</v>
      </c>
      <c r="C16" s="10">
        <v>182965</v>
      </c>
      <c r="D16" s="10">
        <v>14423</v>
      </c>
      <c r="E16" s="10">
        <v>2426</v>
      </c>
      <c r="F16" s="10">
        <f>B16-C16-D16-E16</f>
        <v>86944</v>
      </c>
      <c r="G16" s="10">
        <v>3831</v>
      </c>
      <c r="H16" s="10">
        <f>F16-G16</f>
        <v>83113</v>
      </c>
      <c r="I16" s="10">
        <v>49733</v>
      </c>
      <c r="J16" s="10">
        <v>11538</v>
      </c>
      <c r="K16" s="10">
        <f>H16-I16-J16</f>
        <v>21842</v>
      </c>
      <c r="L16" s="116">
        <v>994</v>
      </c>
    </row>
    <row r="17" spans="1:12" ht="19.5" customHeight="1">
      <c r="A17" s="69" t="s">
        <v>51</v>
      </c>
      <c r="B17" s="10">
        <v>4877</v>
      </c>
      <c r="C17" s="10">
        <v>2149</v>
      </c>
      <c r="D17" s="10">
        <v>320</v>
      </c>
      <c r="E17" s="10">
        <v>220</v>
      </c>
      <c r="F17" s="10">
        <f>B17-C17-D17-E17</f>
        <v>2188</v>
      </c>
      <c r="G17" s="10">
        <v>29</v>
      </c>
      <c r="H17" s="10">
        <f>F17-G17</f>
        <v>2159</v>
      </c>
      <c r="I17" s="10">
        <v>1449</v>
      </c>
      <c r="J17" s="10">
        <v>74</v>
      </c>
      <c r="K17" s="10">
        <f>H17-I17-J17</f>
        <v>636</v>
      </c>
      <c r="L17" s="116">
        <v>1</v>
      </c>
    </row>
    <row r="18" spans="1:12" s="7" customFormat="1" ht="19.5" customHeight="1">
      <c r="A18" s="153" t="s">
        <v>797</v>
      </c>
      <c r="B18" s="161">
        <f t="shared" ref="B18:L18" si="4">SUM(B19:B20)</f>
        <v>231449</v>
      </c>
      <c r="C18" s="161">
        <f t="shared" si="4"/>
        <v>154401</v>
      </c>
      <c r="D18" s="161">
        <f t="shared" si="4"/>
        <v>12358</v>
      </c>
      <c r="E18" s="161">
        <f t="shared" si="4"/>
        <v>20741</v>
      </c>
      <c r="F18" s="161">
        <f t="shared" si="4"/>
        <v>43949</v>
      </c>
      <c r="G18" s="161">
        <f t="shared" si="4"/>
        <v>536</v>
      </c>
      <c r="H18" s="161">
        <f t="shared" si="4"/>
        <v>43413</v>
      </c>
      <c r="I18" s="161">
        <f t="shared" si="4"/>
        <v>23132</v>
      </c>
      <c r="J18" s="161">
        <f t="shared" si="4"/>
        <v>4616</v>
      </c>
      <c r="K18" s="161">
        <f t="shared" si="4"/>
        <v>15665</v>
      </c>
      <c r="L18" s="168">
        <f t="shared" si="4"/>
        <v>664</v>
      </c>
    </row>
    <row r="19" spans="1:12" s="7" customFormat="1" ht="19.5" customHeight="1">
      <c r="A19" s="69" t="s">
        <v>798</v>
      </c>
      <c r="B19" s="10">
        <v>153895</v>
      </c>
      <c r="C19" s="10">
        <v>106736</v>
      </c>
      <c r="D19" s="10">
        <v>9737</v>
      </c>
      <c r="E19" s="10">
        <v>20737</v>
      </c>
      <c r="F19" s="10">
        <f>B19-C19-D19-E19</f>
        <v>16685</v>
      </c>
      <c r="G19" s="10">
        <v>355</v>
      </c>
      <c r="H19" s="10">
        <f>F19-G19</f>
        <v>16330</v>
      </c>
      <c r="I19" s="10">
        <v>19215</v>
      </c>
      <c r="J19" s="10">
        <v>1492</v>
      </c>
      <c r="K19" s="10">
        <f>H19-I19-J19</f>
        <v>-4377</v>
      </c>
      <c r="L19" s="116">
        <v>432</v>
      </c>
    </row>
    <row r="20" spans="1:12" s="7" customFormat="1" ht="19.5" customHeight="1">
      <c r="A20" s="69" t="s">
        <v>54</v>
      </c>
      <c r="B20" s="10">
        <v>77554</v>
      </c>
      <c r="C20" s="10">
        <v>47665</v>
      </c>
      <c r="D20" s="10">
        <v>2621</v>
      </c>
      <c r="E20" s="10">
        <v>4</v>
      </c>
      <c r="F20" s="10">
        <f>B20-C20-D20-E20</f>
        <v>27264</v>
      </c>
      <c r="G20" s="10">
        <v>181</v>
      </c>
      <c r="H20" s="10">
        <f>F20-G20</f>
        <v>27083</v>
      </c>
      <c r="I20" s="10">
        <v>3917</v>
      </c>
      <c r="J20" s="10">
        <v>3124</v>
      </c>
      <c r="K20" s="10">
        <f>H20-I20-J20</f>
        <v>20042</v>
      </c>
      <c r="L20" s="116">
        <v>232</v>
      </c>
    </row>
    <row r="21" spans="1:12" ht="19.5" customHeight="1">
      <c r="A21" s="153" t="s">
        <v>57</v>
      </c>
      <c r="B21" s="161">
        <f t="shared" ref="B21:H21" si="5">SUM(B22:B27)</f>
        <v>4353779</v>
      </c>
      <c r="C21" s="161">
        <f t="shared" si="5"/>
        <v>3375926</v>
      </c>
      <c r="D21" s="161">
        <f t="shared" si="5"/>
        <v>105182</v>
      </c>
      <c r="E21" s="161">
        <f t="shared" si="5"/>
        <v>50326</v>
      </c>
      <c r="F21" s="161">
        <f t="shared" si="5"/>
        <v>822345</v>
      </c>
      <c r="G21" s="161">
        <f t="shared" si="5"/>
        <v>2116</v>
      </c>
      <c r="H21" s="161">
        <f t="shared" si="5"/>
        <v>820229</v>
      </c>
      <c r="I21" s="161">
        <f>SUM(I22:I27)</f>
        <v>471298</v>
      </c>
      <c r="J21" s="161">
        <f>SUM(J22:J27)</f>
        <v>91447</v>
      </c>
      <c r="K21" s="161">
        <f>SUM(K22:K27)</f>
        <v>257484</v>
      </c>
      <c r="L21" s="168">
        <f>SUM(L22:L27)</f>
        <v>29341</v>
      </c>
    </row>
    <row r="22" spans="1:12" ht="19.5" customHeight="1">
      <c r="A22" s="69" t="s">
        <v>58</v>
      </c>
      <c r="B22" s="10">
        <v>53290</v>
      </c>
      <c r="C22" s="10">
        <v>12682</v>
      </c>
      <c r="D22" s="10">
        <v>3227</v>
      </c>
      <c r="E22" s="10">
        <v>7028</v>
      </c>
      <c r="F22" s="10">
        <f t="shared" ref="F22:F27" si="6">B22-C22-D22-E22</f>
        <v>30353</v>
      </c>
      <c r="G22" s="10">
        <v>98</v>
      </c>
      <c r="H22" s="10">
        <f t="shared" ref="H22:H27" si="7">F22-G22</f>
        <v>30255</v>
      </c>
      <c r="I22" s="10">
        <v>10803</v>
      </c>
      <c r="J22" s="10">
        <v>12404</v>
      </c>
      <c r="K22" s="10">
        <f t="shared" ref="K22:K27" si="8">H22-I22-J22</f>
        <v>7048</v>
      </c>
      <c r="L22" s="116">
        <v>9027</v>
      </c>
    </row>
    <row r="23" spans="1:12" ht="19.5" customHeight="1">
      <c r="A23" s="69" t="s">
        <v>60</v>
      </c>
      <c r="B23" s="10">
        <v>22314</v>
      </c>
      <c r="C23" s="10">
        <v>7073</v>
      </c>
      <c r="D23" s="10">
        <v>822</v>
      </c>
      <c r="E23" s="10">
        <v>1047</v>
      </c>
      <c r="F23" s="10">
        <f t="shared" si="6"/>
        <v>13372</v>
      </c>
      <c r="G23" s="10">
        <v>241</v>
      </c>
      <c r="H23" s="10">
        <f t="shared" si="7"/>
        <v>13131</v>
      </c>
      <c r="I23" s="10">
        <v>7139</v>
      </c>
      <c r="J23" s="10">
        <v>568</v>
      </c>
      <c r="K23" s="10">
        <f t="shared" si="8"/>
        <v>5424</v>
      </c>
      <c r="L23" s="116">
        <v>69</v>
      </c>
    </row>
    <row r="24" spans="1:12" ht="19.5" customHeight="1">
      <c r="A24" s="69" t="s">
        <v>61</v>
      </c>
      <c r="B24" s="10">
        <v>201969</v>
      </c>
      <c r="C24" s="10">
        <v>108554</v>
      </c>
      <c r="D24" s="10">
        <v>8127</v>
      </c>
      <c r="E24" s="10">
        <v>2034</v>
      </c>
      <c r="F24" s="10">
        <f t="shared" si="6"/>
        <v>83254</v>
      </c>
      <c r="G24" s="10">
        <v>215</v>
      </c>
      <c r="H24" s="10">
        <f t="shared" si="7"/>
        <v>83039</v>
      </c>
      <c r="I24" s="10">
        <v>28534</v>
      </c>
      <c r="J24" s="10">
        <v>13514</v>
      </c>
      <c r="K24" s="10">
        <f t="shared" si="8"/>
        <v>40991</v>
      </c>
      <c r="L24" s="116">
        <v>2350</v>
      </c>
    </row>
    <row r="25" spans="1:12" ht="19.5" customHeight="1">
      <c r="A25" s="69" t="s">
        <v>62</v>
      </c>
      <c r="B25" s="10">
        <v>367585</v>
      </c>
      <c r="C25" s="10">
        <v>157361</v>
      </c>
      <c r="D25" s="10">
        <v>18685</v>
      </c>
      <c r="E25" s="10">
        <v>3758</v>
      </c>
      <c r="F25" s="10">
        <f t="shared" si="6"/>
        <v>187781</v>
      </c>
      <c r="G25" s="10">
        <v>276</v>
      </c>
      <c r="H25" s="10">
        <f t="shared" si="7"/>
        <v>187505</v>
      </c>
      <c r="I25" s="10">
        <v>80543</v>
      </c>
      <c r="J25" s="10">
        <v>45861</v>
      </c>
      <c r="K25" s="10">
        <f t="shared" si="8"/>
        <v>61101</v>
      </c>
      <c r="L25" s="116">
        <v>12185</v>
      </c>
    </row>
    <row r="26" spans="1:12" ht="19.5" customHeight="1">
      <c r="A26" s="69" t="s">
        <v>63</v>
      </c>
      <c r="B26" s="10">
        <v>36655</v>
      </c>
      <c r="C26" s="10">
        <v>9311</v>
      </c>
      <c r="D26" s="10">
        <v>1858</v>
      </c>
      <c r="E26" s="10">
        <v>203</v>
      </c>
      <c r="F26" s="10">
        <f t="shared" si="6"/>
        <v>25283</v>
      </c>
      <c r="G26" s="10">
        <v>272</v>
      </c>
      <c r="H26" s="10">
        <f t="shared" si="7"/>
        <v>25011</v>
      </c>
      <c r="I26" s="10">
        <v>17936</v>
      </c>
      <c r="J26" s="10">
        <v>2509</v>
      </c>
      <c r="K26" s="10">
        <f t="shared" si="8"/>
        <v>4566</v>
      </c>
      <c r="L26" s="116">
        <v>283</v>
      </c>
    </row>
    <row r="27" spans="1:12" ht="19.5" customHeight="1">
      <c r="A27" s="69" t="s">
        <v>64</v>
      </c>
      <c r="B27" s="10">
        <v>3671966</v>
      </c>
      <c r="C27" s="10">
        <v>3080945</v>
      </c>
      <c r="D27" s="10">
        <v>72463</v>
      </c>
      <c r="E27" s="10">
        <v>36256</v>
      </c>
      <c r="F27" s="10">
        <f t="shared" si="6"/>
        <v>482302</v>
      </c>
      <c r="G27" s="10">
        <v>1014</v>
      </c>
      <c r="H27" s="10">
        <f t="shared" si="7"/>
        <v>481288</v>
      </c>
      <c r="I27" s="10">
        <v>326343</v>
      </c>
      <c r="J27" s="10">
        <v>16591</v>
      </c>
      <c r="K27" s="10">
        <f t="shared" si="8"/>
        <v>138354</v>
      </c>
      <c r="L27" s="116">
        <v>5427</v>
      </c>
    </row>
    <row r="28" spans="1:12" ht="19.5" customHeight="1">
      <c r="A28" s="153" t="s">
        <v>65</v>
      </c>
      <c r="B28" s="161">
        <f t="shared" ref="B28:H28" si="9">SUM(B29:B30)</f>
        <v>143366</v>
      </c>
      <c r="C28" s="161">
        <f t="shared" si="9"/>
        <v>51899</v>
      </c>
      <c r="D28" s="161">
        <f t="shared" si="9"/>
        <v>12418</v>
      </c>
      <c r="E28" s="161">
        <f t="shared" si="9"/>
        <v>3576</v>
      </c>
      <c r="F28" s="161">
        <f t="shared" si="9"/>
        <v>75473</v>
      </c>
      <c r="G28" s="161">
        <f t="shared" si="9"/>
        <v>610</v>
      </c>
      <c r="H28" s="161">
        <f t="shared" si="9"/>
        <v>74863</v>
      </c>
      <c r="I28" s="161">
        <f>SUM(I29:I30)</f>
        <v>76012</v>
      </c>
      <c r="J28" s="161">
        <f>SUM(J29:J30)</f>
        <v>3675</v>
      </c>
      <c r="K28" s="161">
        <f>SUM(K29:K30)</f>
        <v>-4824</v>
      </c>
      <c r="L28" s="168">
        <f>SUM(L29:L30)</f>
        <v>681</v>
      </c>
    </row>
    <row r="29" spans="1:12" ht="19.5" customHeight="1">
      <c r="A29" s="69" t="s">
        <v>66</v>
      </c>
      <c r="B29" s="10">
        <v>21110</v>
      </c>
      <c r="C29" s="10">
        <v>8401</v>
      </c>
      <c r="D29" s="10">
        <v>538</v>
      </c>
      <c r="E29" s="10">
        <v>489</v>
      </c>
      <c r="F29" s="10">
        <f>B29-C29-D29-E29</f>
        <v>11682</v>
      </c>
      <c r="G29" s="10">
        <v>0</v>
      </c>
      <c r="H29" s="10">
        <f>F29-G29</f>
        <v>11682</v>
      </c>
      <c r="I29" s="10">
        <v>19553</v>
      </c>
      <c r="J29" s="10">
        <v>313</v>
      </c>
      <c r="K29" s="10">
        <f>H29-I29-J29</f>
        <v>-8184</v>
      </c>
      <c r="L29" s="116">
        <v>0</v>
      </c>
    </row>
    <row r="30" spans="1:12" ht="19.5" customHeight="1">
      <c r="A30" s="69" t="s">
        <v>67</v>
      </c>
      <c r="B30" s="10">
        <v>122256</v>
      </c>
      <c r="C30" s="10">
        <v>43498</v>
      </c>
      <c r="D30" s="10">
        <v>11880</v>
      </c>
      <c r="E30" s="10">
        <v>3087</v>
      </c>
      <c r="F30" s="10">
        <f>B30-C30-D30-E30</f>
        <v>63791</v>
      </c>
      <c r="G30" s="10">
        <v>610</v>
      </c>
      <c r="H30" s="10">
        <f>F30-G30</f>
        <v>63181</v>
      </c>
      <c r="I30" s="10">
        <v>56459</v>
      </c>
      <c r="J30" s="10">
        <v>3362</v>
      </c>
      <c r="K30" s="10">
        <f>H30-I30-J30</f>
        <v>3360</v>
      </c>
      <c r="L30" s="116">
        <v>681</v>
      </c>
    </row>
    <row r="31" spans="1:12" ht="19.5" customHeight="1">
      <c r="A31" s="71" t="s">
        <v>245</v>
      </c>
      <c r="B31" s="91">
        <f t="shared" ref="B31:L31" si="10">B32+B36</f>
        <v>4050422</v>
      </c>
      <c r="C31" s="91">
        <f t="shared" si="10"/>
        <v>1672792</v>
      </c>
      <c r="D31" s="91">
        <f t="shared" si="10"/>
        <v>203854</v>
      </c>
      <c r="E31" s="91">
        <f t="shared" si="10"/>
        <v>206516</v>
      </c>
      <c r="F31" s="91">
        <f t="shared" si="10"/>
        <v>1967260</v>
      </c>
      <c r="G31" s="91">
        <f t="shared" si="10"/>
        <v>11353</v>
      </c>
      <c r="H31" s="91">
        <f t="shared" si="10"/>
        <v>1955907</v>
      </c>
      <c r="I31" s="91">
        <f t="shared" si="10"/>
        <v>1120356</v>
      </c>
      <c r="J31" s="91">
        <f t="shared" si="10"/>
        <v>225145</v>
      </c>
      <c r="K31" s="91">
        <f t="shared" si="10"/>
        <v>610406</v>
      </c>
      <c r="L31" s="115">
        <f t="shared" si="10"/>
        <v>115096</v>
      </c>
    </row>
    <row r="32" spans="1:12" ht="19.5" customHeight="1">
      <c r="A32" s="153" t="s">
        <v>246</v>
      </c>
      <c r="B32" s="161">
        <f t="shared" ref="B32:L32" si="11">SUM(B33:B35)</f>
        <v>2010369</v>
      </c>
      <c r="C32" s="161">
        <f t="shared" si="11"/>
        <v>630599</v>
      </c>
      <c r="D32" s="161">
        <f t="shared" si="11"/>
        <v>97684</v>
      </c>
      <c r="E32" s="161">
        <f t="shared" si="11"/>
        <v>104992</v>
      </c>
      <c r="F32" s="161">
        <f t="shared" si="11"/>
        <v>1177094</v>
      </c>
      <c r="G32" s="161">
        <f t="shared" si="11"/>
        <v>6197</v>
      </c>
      <c r="H32" s="161">
        <f t="shared" si="11"/>
        <v>1170897</v>
      </c>
      <c r="I32" s="161">
        <f t="shared" si="11"/>
        <v>595458</v>
      </c>
      <c r="J32" s="161">
        <f t="shared" si="11"/>
        <v>158848</v>
      </c>
      <c r="K32" s="161">
        <f t="shared" si="11"/>
        <v>416591</v>
      </c>
      <c r="L32" s="168">
        <f t="shared" si="11"/>
        <v>105065</v>
      </c>
    </row>
    <row r="33" spans="1:12" ht="19.5" customHeight="1">
      <c r="A33" s="69" t="s">
        <v>248</v>
      </c>
      <c r="B33" s="10">
        <v>1895776</v>
      </c>
      <c r="C33" s="10">
        <v>588449</v>
      </c>
      <c r="D33" s="10">
        <v>89318</v>
      </c>
      <c r="E33" s="10">
        <v>90780</v>
      </c>
      <c r="F33" s="10">
        <f>B33-C33-D33-E33</f>
        <v>1127229</v>
      </c>
      <c r="G33" s="10">
        <v>5785</v>
      </c>
      <c r="H33" s="10">
        <f>F33-G33</f>
        <v>1121444</v>
      </c>
      <c r="I33" s="10">
        <v>573694</v>
      </c>
      <c r="J33" s="10">
        <v>151952</v>
      </c>
      <c r="K33" s="10">
        <f>H33-I33-J33</f>
        <v>395798</v>
      </c>
      <c r="L33" s="116">
        <v>98048</v>
      </c>
    </row>
    <row r="34" spans="1:12" ht="19.5" customHeight="1">
      <c r="A34" s="69" t="s">
        <v>249</v>
      </c>
      <c r="B34" s="10">
        <v>97819</v>
      </c>
      <c r="C34" s="10">
        <v>38708</v>
      </c>
      <c r="D34" s="10">
        <v>7696</v>
      </c>
      <c r="E34" s="10">
        <v>13882</v>
      </c>
      <c r="F34" s="10">
        <f>B34-C34-D34-E34</f>
        <v>37533</v>
      </c>
      <c r="G34" s="10">
        <v>371</v>
      </c>
      <c r="H34" s="10">
        <f>F34-G34</f>
        <v>37162</v>
      </c>
      <c r="I34" s="10">
        <v>20221</v>
      </c>
      <c r="J34" s="10">
        <v>5592</v>
      </c>
      <c r="K34" s="10">
        <f>H34-I34-J34</f>
        <v>11349</v>
      </c>
      <c r="L34" s="116">
        <v>2809</v>
      </c>
    </row>
    <row r="35" spans="1:12" ht="19.5" customHeight="1">
      <c r="A35" s="69" t="s">
        <v>787</v>
      </c>
      <c r="B35" s="10">
        <v>16774</v>
      </c>
      <c r="C35" s="10">
        <v>3442</v>
      </c>
      <c r="D35" s="10">
        <v>670</v>
      </c>
      <c r="E35" s="10">
        <v>330</v>
      </c>
      <c r="F35" s="10">
        <f>B35-C35-D35-E35</f>
        <v>12332</v>
      </c>
      <c r="G35" s="10">
        <v>41</v>
      </c>
      <c r="H35" s="10">
        <f>F35-G35</f>
        <v>12291</v>
      </c>
      <c r="I35" s="10">
        <v>1543</v>
      </c>
      <c r="J35" s="10">
        <v>1304</v>
      </c>
      <c r="K35" s="10">
        <f>H35-I35-J35</f>
        <v>9444</v>
      </c>
      <c r="L35" s="116">
        <v>4208</v>
      </c>
    </row>
    <row r="36" spans="1:12" ht="19.5" customHeight="1">
      <c r="A36" s="153" t="s">
        <v>252</v>
      </c>
      <c r="B36" s="161">
        <f t="shared" ref="B36:H36" si="12">SUM(B37:B40)</f>
        <v>2040053</v>
      </c>
      <c r="C36" s="161">
        <f t="shared" si="12"/>
        <v>1042193</v>
      </c>
      <c r="D36" s="161">
        <f t="shared" si="12"/>
        <v>106170</v>
      </c>
      <c r="E36" s="161">
        <f t="shared" si="12"/>
        <v>101524</v>
      </c>
      <c r="F36" s="161">
        <f t="shared" si="12"/>
        <v>790166</v>
      </c>
      <c r="G36" s="161">
        <f t="shared" si="12"/>
        <v>5156</v>
      </c>
      <c r="H36" s="161">
        <f t="shared" si="12"/>
        <v>785010</v>
      </c>
      <c r="I36" s="161">
        <f>SUM(I37:I40)</f>
        <v>524898</v>
      </c>
      <c r="J36" s="161">
        <f>SUM(J37:J40)</f>
        <v>66297</v>
      </c>
      <c r="K36" s="161">
        <f>SUM(K37:K40)</f>
        <v>193815</v>
      </c>
      <c r="L36" s="168">
        <f>SUM(L37:L40)</f>
        <v>10031</v>
      </c>
    </row>
    <row r="37" spans="1:12" ht="19.5" customHeight="1">
      <c r="A37" s="69" t="s">
        <v>253</v>
      </c>
      <c r="B37" s="10">
        <v>1419578</v>
      </c>
      <c r="C37" s="10">
        <v>727299</v>
      </c>
      <c r="D37" s="10">
        <v>76510</v>
      </c>
      <c r="E37" s="10">
        <v>54261</v>
      </c>
      <c r="F37" s="10">
        <f>B37-C37-D37-E37</f>
        <v>561508</v>
      </c>
      <c r="G37" s="10">
        <v>3431</v>
      </c>
      <c r="H37" s="10">
        <f>F37-G37</f>
        <v>558077</v>
      </c>
      <c r="I37" s="10">
        <v>372502</v>
      </c>
      <c r="J37" s="10">
        <v>48219</v>
      </c>
      <c r="K37" s="10">
        <f>H37-I37-J37</f>
        <v>137356</v>
      </c>
      <c r="L37" s="116">
        <v>7923</v>
      </c>
    </row>
    <row r="38" spans="1:12" ht="19.5" customHeight="1">
      <c r="A38" s="69" t="s">
        <v>254</v>
      </c>
      <c r="B38" s="10">
        <v>18867</v>
      </c>
      <c r="C38" s="10">
        <v>10668</v>
      </c>
      <c r="D38" s="10">
        <v>637</v>
      </c>
      <c r="E38" s="10">
        <v>771</v>
      </c>
      <c r="F38" s="10">
        <f>B38-C38-D38-E38</f>
        <v>6791</v>
      </c>
      <c r="G38" s="10">
        <v>51</v>
      </c>
      <c r="H38" s="10">
        <f>F38-G38</f>
        <v>6740</v>
      </c>
      <c r="I38" s="10">
        <v>4457</v>
      </c>
      <c r="J38" s="10">
        <v>808</v>
      </c>
      <c r="K38" s="10">
        <f>H38-I38-J38</f>
        <v>1475</v>
      </c>
      <c r="L38" s="116">
        <v>110</v>
      </c>
    </row>
    <row r="39" spans="1:12" ht="19.5" customHeight="1">
      <c r="A39" s="69" t="s">
        <v>255</v>
      </c>
      <c r="B39" s="10">
        <v>108438</v>
      </c>
      <c r="C39" s="10">
        <v>73060</v>
      </c>
      <c r="D39" s="10">
        <v>2722</v>
      </c>
      <c r="E39" s="10">
        <v>4798</v>
      </c>
      <c r="F39" s="10">
        <f>B39-C39-D39-E39</f>
        <v>27858</v>
      </c>
      <c r="G39" s="10">
        <v>49</v>
      </c>
      <c r="H39" s="10">
        <f>F39-G39</f>
        <v>27809</v>
      </c>
      <c r="I39" s="10">
        <v>17525</v>
      </c>
      <c r="J39" s="10">
        <v>868</v>
      </c>
      <c r="K39" s="10">
        <f>H39-I39-J39</f>
        <v>9416</v>
      </c>
      <c r="L39" s="116">
        <v>150</v>
      </c>
    </row>
    <row r="40" spans="1:12" ht="19.5" customHeight="1">
      <c r="A40" s="69" t="s">
        <v>256</v>
      </c>
      <c r="B40" s="10">
        <v>493170</v>
      </c>
      <c r="C40" s="10">
        <v>231166</v>
      </c>
      <c r="D40" s="10">
        <v>26301</v>
      </c>
      <c r="E40" s="10">
        <v>41694</v>
      </c>
      <c r="F40" s="10">
        <f>B40-C40-D40-E40</f>
        <v>194009</v>
      </c>
      <c r="G40" s="10">
        <v>1625</v>
      </c>
      <c r="H40" s="10">
        <f>F40-G40</f>
        <v>192384</v>
      </c>
      <c r="I40" s="10">
        <v>130414</v>
      </c>
      <c r="J40" s="10">
        <v>16402</v>
      </c>
      <c r="K40" s="10">
        <f>H40-I40-J40</f>
        <v>45568</v>
      </c>
      <c r="L40" s="116">
        <v>1848</v>
      </c>
    </row>
    <row r="41" spans="1:12" ht="19.5" customHeight="1">
      <c r="A41" s="71" t="s">
        <v>4</v>
      </c>
      <c r="B41" s="91">
        <f t="shared" ref="B41" si="13">B42+B50+B56+B59+B64+B69</f>
        <v>14715563</v>
      </c>
      <c r="C41" s="91">
        <f t="shared" ref="C41:L41" si="14">C42+C50+C56+C59+C64+C69</f>
        <v>8304603</v>
      </c>
      <c r="D41" s="91">
        <f t="shared" si="14"/>
        <v>2326907</v>
      </c>
      <c r="E41" s="91">
        <f t="shared" si="14"/>
        <v>131675</v>
      </c>
      <c r="F41" s="91">
        <f t="shared" si="14"/>
        <v>3952378</v>
      </c>
      <c r="G41" s="91">
        <f t="shared" si="14"/>
        <v>4196</v>
      </c>
      <c r="H41" s="91">
        <f t="shared" si="14"/>
        <v>3948182</v>
      </c>
      <c r="I41" s="91">
        <f t="shared" ref="I41" si="15">I42+I50+I56+I59+I64+I69</f>
        <v>1477494</v>
      </c>
      <c r="J41" s="91">
        <f t="shared" si="14"/>
        <v>567405</v>
      </c>
      <c r="K41" s="91">
        <f t="shared" si="14"/>
        <v>1903283</v>
      </c>
      <c r="L41" s="115">
        <f t="shared" si="14"/>
        <v>51790</v>
      </c>
    </row>
    <row r="42" spans="1:12" ht="19.5" customHeight="1">
      <c r="A42" s="153" t="s">
        <v>68</v>
      </c>
      <c r="B42" s="161">
        <f t="shared" ref="B42" si="16">SUM(B43:B49)</f>
        <v>5076631</v>
      </c>
      <c r="C42" s="161">
        <f t="shared" ref="C42:H42" si="17">SUM(C43:C49)</f>
        <v>2085820</v>
      </c>
      <c r="D42" s="161">
        <f t="shared" si="17"/>
        <v>1406441</v>
      </c>
      <c r="E42" s="161">
        <f t="shared" si="17"/>
        <v>16877</v>
      </c>
      <c r="F42" s="161">
        <f t="shared" si="17"/>
        <v>1567493</v>
      </c>
      <c r="G42" s="161">
        <f t="shared" si="17"/>
        <v>162</v>
      </c>
      <c r="H42" s="161">
        <f t="shared" si="17"/>
        <v>1567331</v>
      </c>
      <c r="I42" s="161">
        <f>SUM(I43:I49)</f>
        <v>323253</v>
      </c>
      <c r="J42" s="161">
        <f>SUM(J43:J49)</f>
        <v>224953</v>
      </c>
      <c r="K42" s="161">
        <f>SUM(K43:K49)</f>
        <v>1019125</v>
      </c>
      <c r="L42" s="168">
        <f>SUM(L43:L49)</f>
        <v>7600</v>
      </c>
    </row>
    <row r="43" spans="1:12" ht="19.5" customHeight="1">
      <c r="A43" s="69" t="s">
        <v>69</v>
      </c>
      <c r="B43" s="10">
        <v>2677</v>
      </c>
      <c r="C43" s="10">
        <v>1498</v>
      </c>
      <c r="D43" s="10">
        <v>532</v>
      </c>
      <c r="E43" s="10">
        <v>142</v>
      </c>
      <c r="F43" s="10">
        <f>B43-C43-D43-E43</f>
        <v>505</v>
      </c>
      <c r="G43" s="10">
        <v>4</v>
      </c>
      <c r="H43" s="10">
        <f>F43-G43</f>
        <v>501</v>
      </c>
      <c r="I43" s="10">
        <v>504</v>
      </c>
      <c r="J43" s="10">
        <v>30</v>
      </c>
      <c r="K43" s="10">
        <f t="shared" ref="K43:K49" si="18">H43-I43-J43</f>
        <v>-33</v>
      </c>
      <c r="L43" s="116">
        <v>3</v>
      </c>
    </row>
    <row r="44" spans="1:12" ht="19.5" customHeight="1">
      <c r="A44" s="69" t="s">
        <v>70</v>
      </c>
      <c r="B44" s="10">
        <v>508</v>
      </c>
      <c r="C44" s="10">
        <v>158</v>
      </c>
      <c r="D44" s="10">
        <v>66</v>
      </c>
      <c r="E44" s="10">
        <v>16</v>
      </c>
      <c r="F44" s="10">
        <f t="shared" ref="F44:F49" si="19">B44-C44-D44-E44</f>
        <v>268</v>
      </c>
      <c r="G44" s="10">
        <v>3</v>
      </c>
      <c r="H44" s="10">
        <f t="shared" ref="H44:H49" si="20">F44-G44</f>
        <v>265</v>
      </c>
      <c r="I44" s="10">
        <v>196</v>
      </c>
      <c r="J44" s="10">
        <v>9</v>
      </c>
      <c r="K44" s="10">
        <f t="shared" si="18"/>
        <v>60</v>
      </c>
      <c r="L44" s="116">
        <v>0</v>
      </c>
    </row>
    <row r="45" spans="1:12" ht="19.5" customHeight="1">
      <c r="A45" s="69" t="s">
        <v>71</v>
      </c>
      <c r="B45" s="10">
        <v>12311</v>
      </c>
      <c r="C45" s="10">
        <v>5462</v>
      </c>
      <c r="D45" s="10">
        <v>1368</v>
      </c>
      <c r="E45" s="10">
        <v>358</v>
      </c>
      <c r="F45" s="10">
        <f t="shared" si="19"/>
        <v>5123</v>
      </c>
      <c r="G45" s="10">
        <v>10</v>
      </c>
      <c r="H45" s="10">
        <f t="shared" si="20"/>
        <v>5113</v>
      </c>
      <c r="I45" s="10">
        <v>3912</v>
      </c>
      <c r="J45" s="10">
        <v>89</v>
      </c>
      <c r="K45" s="10">
        <f t="shared" si="18"/>
        <v>1112</v>
      </c>
      <c r="L45" s="116">
        <v>215</v>
      </c>
    </row>
    <row r="46" spans="1:12" ht="19.5" customHeight="1">
      <c r="A46" s="69" t="s">
        <v>72</v>
      </c>
      <c r="B46" s="10">
        <v>8831</v>
      </c>
      <c r="C46" s="10">
        <v>4027</v>
      </c>
      <c r="D46" s="10">
        <v>811</v>
      </c>
      <c r="E46" s="10">
        <v>185</v>
      </c>
      <c r="F46" s="10">
        <f t="shared" si="19"/>
        <v>3808</v>
      </c>
      <c r="G46" s="10">
        <v>6</v>
      </c>
      <c r="H46" s="10">
        <f t="shared" si="20"/>
        <v>3802</v>
      </c>
      <c r="I46" s="10">
        <v>2636</v>
      </c>
      <c r="J46" s="10">
        <v>72</v>
      </c>
      <c r="K46" s="10">
        <f t="shared" si="18"/>
        <v>1094</v>
      </c>
      <c r="L46" s="116">
        <v>52</v>
      </c>
    </row>
    <row r="47" spans="1:12" ht="19.5" customHeight="1">
      <c r="A47" s="69" t="s">
        <v>73</v>
      </c>
      <c r="B47" s="10">
        <v>1692</v>
      </c>
      <c r="C47" s="10">
        <v>569</v>
      </c>
      <c r="D47" s="10">
        <v>256</v>
      </c>
      <c r="E47" s="10">
        <v>16</v>
      </c>
      <c r="F47" s="10">
        <f t="shared" si="19"/>
        <v>851</v>
      </c>
      <c r="G47" s="10">
        <v>7</v>
      </c>
      <c r="H47" s="10">
        <f t="shared" si="20"/>
        <v>844</v>
      </c>
      <c r="I47" s="10">
        <v>475</v>
      </c>
      <c r="J47" s="10">
        <v>57</v>
      </c>
      <c r="K47" s="10">
        <f t="shared" si="18"/>
        <v>312</v>
      </c>
      <c r="L47" s="116">
        <v>8</v>
      </c>
    </row>
    <row r="48" spans="1:12" ht="19.5" customHeight="1">
      <c r="A48" s="69" t="s">
        <v>74</v>
      </c>
      <c r="B48" s="10">
        <v>3597530</v>
      </c>
      <c r="C48" s="10">
        <v>1648541</v>
      </c>
      <c r="D48" s="10">
        <v>1095830</v>
      </c>
      <c r="E48" s="10">
        <v>8314</v>
      </c>
      <c r="F48" s="10">
        <f t="shared" si="19"/>
        <v>844845</v>
      </c>
      <c r="G48" s="10">
        <v>37</v>
      </c>
      <c r="H48" s="10">
        <f t="shared" si="20"/>
        <v>844808</v>
      </c>
      <c r="I48" s="10">
        <v>167846</v>
      </c>
      <c r="J48" s="10">
        <v>174732</v>
      </c>
      <c r="K48" s="10">
        <f t="shared" si="18"/>
        <v>502230</v>
      </c>
      <c r="L48" s="116">
        <v>6269</v>
      </c>
    </row>
    <row r="49" spans="1:12" ht="19.5" customHeight="1">
      <c r="A49" s="69" t="s">
        <v>75</v>
      </c>
      <c r="B49" s="10">
        <v>1453082</v>
      </c>
      <c r="C49" s="10">
        <v>425565</v>
      </c>
      <c r="D49" s="10">
        <v>307578</v>
      </c>
      <c r="E49" s="10">
        <v>7846</v>
      </c>
      <c r="F49" s="10">
        <f t="shared" si="19"/>
        <v>712093</v>
      </c>
      <c r="G49" s="10">
        <v>95</v>
      </c>
      <c r="H49" s="10">
        <f t="shared" si="20"/>
        <v>711998</v>
      </c>
      <c r="I49" s="10">
        <v>147684</v>
      </c>
      <c r="J49" s="10">
        <v>49964</v>
      </c>
      <c r="K49" s="10">
        <f t="shared" si="18"/>
        <v>514350</v>
      </c>
      <c r="L49" s="116">
        <v>1053</v>
      </c>
    </row>
    <row r="50" spans="1:12" ht="19.5" customHeight="1">
      <c r="A50" s="153" t="s">
        <v>76</v>
      </c>
      <c r="B50" s="161">
        <f t="shared" ref="B50:L50" si="21">SUM(B51:B55)</f>
        <v>125950</v>
      </c>
      <c r="C50" s="161">
        <f t="shared" si="21"/>
        <v>46080</v>
      </c>
      <c r="D50" s="161">
        <f t="shared" si="21"/>
        <v>12790</v>
      </c>
      <c r="E50" s="161">
        <f t="shared" si="21"/>
        <v>5193</v>
      </c>
      <c r="F50" s="161">
        <f t="shared" si="21"/>
        <v>61887</v>
      </c>
      <c r="G50" s="161">
        <f t="shared" si="21"/>
        <v>280</v>
      </c>
      <c r="H50" s="161">
        <f t="shared" si="21"/>
        <v>61607</v>
      </c>
      <c r="I50" s="161">
        <f t="shared" si="21"/>
        <v>26422</v>
      </c>
      <c r="J50" s="161">
        <f t="shared" si="21"/>
        <v>23748</v>
      </c>
      <c r="K50" s="161">
        <f t="shared" si="21"/>
        <v>11437</v>
      </c>
      <c r="L50" s="168">
        <f t="shared" si="21"/>
        <v>916</v>
      </c>
    </row>
    <row r="51" spans="1:12" ht="19.5" customHeight="1">
      <c r="A51" s="69" t="s">
        <v>77</v>
      </c>
      <c r="B51" s="10">
        <v>69808</v>
      </c>
      <c r="C51" s="10">
        <v>30153</v>
      </c>
      <c r="D51" s="10">
        <v>6116</v>
      </c>
      <c r="E51" s="10">
        <v>3250</v>
      </c>
      <c r="F51" s="10">
        <f>B51-C51-D51-E51</f>
        <v>30289</v>
      </c>
      <c r="G51" s="10">
        <v>68</v>
      </c>
      <c r="H51" s="10">
        <f>F51-G51</f>
        <v>30221</v>
      </c>
      <c r="I51" s="10">
        <v>21503</v>
      </c>
      <c r="J51" s="10">
        <v>1658</v>
      </c>
      <c r="K51" s="10">
        <f>H51-I51-J51</f>
        <v>7060</v>
      </c>
      <c r="L51" s="116">
        <v>158</v>
      </c>
    </row>
    <row r="52" spans="1:12" ht="19.5" customHeight="1">
      <c r="A52" s="69" t="s">
        <v>78</v>
      </c>
      <c r="B52" s="10">
        <v>1770</v>
      </c>
      <c r="C52" s="10">
        <v>372</v>
      </c>
      <c r="D52" s="10">
        <v>337</v>
      </c>
      <c r="E52" s="10">
        <v>14</v>
      </c>
      <c r="F52" s="10">
        <f>B52-C52-D52-E52</f>
        <v>1047</v>
      </c>
      <c r="G52" s="10">
        <v>2</v>
      </c>
      <c r="H52" s="10">
        <f>F52-G52</f>
        <v>1045</v>
      </c>
      <c r="I52" s="10">
        <v>670</v>
      </c>
      <c r="J52" s="10">
        <v>26</v>
      </c>
      <c r="K52" s="10">
        <f>H52-I52-J52</f>
        <v>349</v>
      </c>
      <c r="L52" s="116">
        <v>1</v>
      </c>
    </row>
    <row r="53" spans="1:12" ht="19.5" customHeight="1">
      <c r="A53" s="69" t="s">
        <v>79</v>
      </c>
      <c r="B53" s="10">
        <v>45257</v>
      </c>
      <c r="C53" s="10">
        <v>13644</v>
      </c>
      <c r="D53" s="10">
        <v>3610</v>
      </c>
      <c r="E53" s="10">
        <v>1297</v>
      </c>
      <c r="F53" s="10">
        <f>B53-C53-D53-E53</f>
        <v>26706</v>
      </c>
      <c r="G53" s="10">
        <v>12</v>
      </c>
      <c r="H53" s="10">
        <f>F53-G53</f>
        <v>26694</v>
      </c>
      <c r="I53" s="10">
        <v>2272</v>
      </c>
      <c r="J53" s="10">
        <v>20966</v>
      </c>
      <c r="K53" s="10">
        <f>H53-I53-J53</f>
        <v>3456</v>
      </c>
      <c r="L53" s="116">
        <v>6</v>
      </c>
    </row>
    <row r="54" spans="1:12" ht="19.5" customHeight="1">
      <c r="A54" s="69" t="s">
        <v>80</v>
      </c>
      <c r="B54" s="10">
        <v>8278</v>
      </c>
      <c r="C54" s="10">
        <v>1672</v>
      </c>
      <c r="D54" s="10">
        <v>2592</v>
      </c>
      <c r="E54" s="10">
        <v>581</v>
      </c>
      <c r="F54" s="10">
        <f>B54-C54-D54-E54</f>
        <v>3433</v>
      </c>
      <c r="G54" s="10">
        <v>194</v>
      </c>
      <c r="H54" s="10">
        <f>F54-G54</f>
        <v>3239</v>
      </c>
      <c r="I54" s="10">
        <v>1637</v>
      </c>
      <c r="J54" s="10">
        <v>1063</v>
      </c>
      <c r="K54" s="10">
        <f>H54-I54-J54</f>
        <v>539</v>
      </c>
      <c r="L54" s="116">
        <v>751</v>
      </c>
    </row>
    <row r="55" spans="1:12" ht="19.5" customHeight="1">
      <c r="A55" s="69" t="s">
        <v>81</v>
      </c>
      <c r="B55" s="10">
        <v>837</v>
      </c>
      <c r="C55" s="10">
        <v>239</v>
      </c>
      <c r="D55" s="10">
        <v>135</v>
      </c>
      <c r="E55" s="10">
        <v>51</v>
      </c>
      <c r="F55" s="10">
        <f>B55-C55-D55-E55</f>
        <v>412</v>
      </c>
      <c r="G55" s="10">
        <v>4</v>
      </c>
      <c r="H55" s="10">
        <f>F55-G55</f>
        <v>408</v>
      </c>
      <c r="I55" s="10">
        <v>340</v>
      </c>
      <c r="J55" s="10">
        <v>35</v>
      </c>
      <c r="K55" s="10">
        <f>H55-I55-J55</f>
        <v>33</v>
      </c>
      <c r="L55" s="116">
        <v>0</v>
      </c>
    </row>
    <row r="56" spans="1:12" ht="19.5" customHeight="1">
      <c r="A56" s="153" t="s">
        <v>82</v>
      </c>
      <c r="B56" s="161">
        <f t="shared" ref="B56:H56" si="22">SUM(B57:B58)</f>
        <v>110639</v>
      </c>
      <c r="C56" s="161">
        <f t="shared" si="22"/>
        <v>68556</v>
      </c>
      <c r="D56" s="161">
        <f t="shared" si="22"/>
        <v>7083</v>
      </c>
      <c r="E56" s="161">
        <f t="shared" si="22"/>
        <v>2621</v>
      </c>
      <c r="F56" s="161">
        <f t="shared" si="22"/>
        <v>32379</v>
      </c>
      <c r="G56" s="161">
        <f t="shared" si="22"/>
        <v>667</v>
      </c>
      <c r="H56" s="161">
        <f t="shared" si="22"/>
        <v>31712</v>
      </c>
      <c r="I56" s="161">
        <f>SUM(I57:I58)</f>
        <v>22105</v>
      </c>
      <c r="J56" s="161">
        <f>SUM(J57:J58)</f>
        <v>2888</v>
      </c>
      <c r="K56" s="161">
        <f>SUM(K57:K58)</f>
        <v>6719</v>
      </c>
      <c r="L56" s="168">
        <f>SUM(L57:L58)</f>
        <v>606</v>
      </c>
    </row>
    <row r="57" spans="1:12" ht="19.5" customHeight="1">
      <c r="A57" s="69" t="s">
        <v>83</v>
      </c>
      <c r="B57" s="10">
        <v>14675</v>
      </c>
      <c r="C57" s="10">
        <v>5981</v>
      </c>
      <c r="D57" s="10">
        <v>2054</v>
      </c>
      <c r="E57" s="10">
        <v>272</v>
      </c>
      <c r="F57" s="10">
        <f>B57-C57-D57-E57</f>
        <v>6368</v>
      </c>
      <c r="G57" s="10">
        <v>262</v>
      </c>
      <c r="H57" s="10">
        <f>F57-G57</f>
        <v>6106</v>
      </c>
      <c r="I57" s="10">
        <v>4170</v>
      </c>
      <c r="J57" s="10">
        <v>473</v>
      </c>
      <c r="K57" s="10">
        <f>H57-I57-J57</f>
        <v>1463</v>
      </c>
      <c r="L57" s="116">
        <v>122</v>
      </c>
    </row>
    <row r="58" spans="1:12" ht="19.5" customHeight="1">
      <c r="A58" s="69" t="s">
        <v>84</v>
      </c>
      <c r="B58" s="10">
        <v>95964</v>
      </c>
      <c r="C58" s="10">
        <v>62575</v>
      </c>
      <c r="D58" s="10">
        <v>5029</v>
      </c>
      <c r="E58" s="10">
        <v>2349</v>
      </c>
      <c r="F58" s="10">
        <f>B58-C58-D58-E58</f>
        <v>26011</v>
      </c>
      <c r="G58" s="10">
        <v>405</v>
      </c>
      <c r="H58" s="10">
        <f>F58-G58</f>
        <v>25606</v>
      </c>
      <c r="I58" s="10">
        <v>17935</v>
      </c>
      <c r="J58" s="10">
        <v>2415</v>
      </c>
      <c r="K58" s="10">
        <f>H58-I58-J58</f>
        <v>5256</v>
      </c>
      <c r="L58" s="116">
        <v>484</v>
      </c>
    </row>
    <row r="59" spans="1:12" ht="19.5" customHeight="1">
      <c r="A59" s="153" t="s">
        <v>86</v>
      </c>
      <c r="B59" s="161">
        <f t="shared" ref="B59:H59" si="23">SUM(B60:B63)</f>
        <v>1335472</v>
      </c>
      <c r="C59" s="161">
        <f t="shared" si="23"/>
        <v>793323</v>
      </c>
      <c r="D59" s="161">
        <f t="shared" si="23"/>
        <v>46571</v>
      </c>
      <c r="E59" s="161">
        <f t="shared" si="23"/>
        <v>55914</v>
      </c>
      <c r="F59" s="161">
        <f t="shared" si="23"/>
        <v>439664</v>
      </c>
      <c r="G59" s="161">
        <f t="shared" si="23"/>
        <v>1973</v>
      </c>
      <c r="H59" s="161">
        <f t="shared" si="23"/>
        <v>437691</v>
      </c>
      <c r="I59" s="161">
        <f>SUM(I60:I63)</f>
        <v>183265</v>
      </c>
      <c r="J59" s="161">
        <f>SUM(J60:J63)</f>
        <v>145665</v>
      </c>
      <c r="K59" s="161">
        <f>SUM(K60:K63)</f>
        <v>108761</v>
      </c>
      <c r="L59" s="168">
        <f>SUM(L60:L63)</f>
        <v>25703</v>
      </c>
    </row>
    <row r="60" spans="1:12" ht="19.5" customHeight="1">
      <c r="A60" s="69" t="s">
        <v>88</v>
      </c>
      <c r="B60" s="10">
        <v>392908</v>
      </c>
      <c r="C60" s="10">
        <v>136824</v>
      </c>
      <c r="D60" s="10">
        <v>15464</v>
      </c>
      <c r="E60" s="10">
        <v>6132</v>
      </c>
      <c r="F60" s="10">
        <f>B60-C60-D60-E60</f>
        <v>234488</v>
      </c>
      <c r="G60" s="10">
        <v>704</v>
      </c>
      <c r="H60" s="10">
        <f>F60-G60</f>
        <v>233784</v>
      </c>
      <c r="I60" s="10">
        <v>121023</v>
      </c>
      <c r="J60" s="10">
        <v>53592</v>
      </c>
      <c r="K60" s="10">
        <f>H60-I60-J60</f>
        <v>59169</v>
      </c>
      <c r="L60" s="116">
        <v>0</v>
      </c>
    </row>
    <row r="61" spans="1:12" ht="19.5" customHeight="1">
      <c r="A61" s="69" t="s">
        <v>89</v>
      </c>
      <c r="B61" s="10">
        <v>18283</v>
      </c>
      <c r="C61" s="10">
        <v>8963</v>
      </c>
      <c r="D61" s="10">
        <v>1981</v>
      </c>
      <c r="E61" s="10">
        <v>592</v>
      </c>
      <c r="F61" s="10">
        <f>B61-C61-D61-E61</f>
        <v>6747</v>
      </c>
      <c r="G61" s="10">
        <v>78</v>
      </c>
      <c r="H61" s="10">
        <f>F61-G61</f>
        <v>6669</v>
      </c>
      <c r="I61" s="10">
        <v>5046</v>
      </c>
      <c r="J61" s="10">
        <v>1164</v>
      </c>
      <c r="K61" s="10">
        <f>H61-I61-J61</f>
        <v>459</v>
      </c>
      <c r="L61" s="116">
        <v>81</v>
      </c>
    </row>
    <row r="62" spans="1:12" ht="19.5" customHeight="1">
      <c r="A62" s="69" t="s">
        <v>91</v>
      </c>
      <c r="B62" s="10">
        <v>247087</v>
      </c>
      <c r="C62" s="10">
        <v>137734</v>
      </c>
      <c r="D62" s="10">
        <v>9932</v>
      </c>
      <c r="E62" s="10">
        <v>30004</v>
      </c>
      <c r="F62" s="10">
        <f>B62-C62-D62-E62</f>
        <v>69417</v>
      </c>
      <c r="G62" s="10">
        <v>122</v>
      </c>
      <c r="H62" s="10">
        <f>F62-G62</f>
        <v>69295</v>
      </c>
      <c r="I62" s="10">
        <v>12382</v>
      </c>
      <c r="J62" s="10">
        <v>28067</v>
      </c>
      <c r="K62" s="10">
        <f>H62-I62-J62</f>
        <v>28846</v>
      </c>
      <c r="L62" s="116">
        <v>2957</v>
      </c>
    </row>
    <row r="63" spans="1:12" ht="19.5" customHeight="1">
      <c r="A63" s="69" t="s">
        <v>93</v>
      </c>
      <c r="B63" s="10">
        <v>677194</v>
      </c>
      <c r="C63" s="10">
        <v>509802</v>
      </c>
      <c r="D63" s="10">
        <v>19194</v>
      </c>
      <c r="E63" s="10">
        <v>19186</v>
      </c>
      <c r="F63" s="10">
        <f>B63-C63-D63-E63</f>
        <v>129012</v>
      </c>
      <c r="G63" s="10">
        <v>1069</v>
      </c>
      <c r="H63" s="10">
        <f>F63-G63</f>
        <v>127943</v>
      </c>
      <c r="I63" s="10">
        <v>44814</v>
      </c>
      <c r="J63" s="10">
        <v>62842</v>
      </c>
      <c r="K63" s="10">
        <f>H63-I63-J63</f>
        <v>20287</v>
      </c>
      <c r="L63" s="116">
        <v>22665</v>
      </c>
    </row>
    <row r="64" spans="1:12" ht="19.5" customHeight="1">
      <c r="A64" s="153" t="s">
        <v>94</v>
      </c>
      <c r="B64" s="161">
        <f t="shared" ref="B64:H64" si="24">SUM(B65:B68)</f>
        <v>7619813</v>
      </c>
      <c r="C64" s="161">
        <f t="shared" si="24"/>
        <v>5021999</v>
      </c>
      <c r="D64" s="161">
        <f t="shared" si="24"/>
        <v>759438</v>
      </c>
      <c r="E64" s="161">
        <f t="shared" si="24"/>
        <v>48367</v>
      </c>
      <c r="F64" s="161">
        <f t="shared" si="24"/>
        <v>1790009</v>
      </c>
      <c r="G64" s="161">
        <f t="shared" si="24"/>
        <v>1063</v>
      </c>
      <c r="H64" s="161">
        <f t="shared" si="24"/>
        <v>1788946</v>
      </c>
      <c r="I64" s="161">
        <f>SUM(I65:I68)</f>
        <v>884082</v>
      </c>
      <c r="J64" s="161">
        <f>SUM(J65:J68)</f>
        <v>162257</v>
      </c>
      <c r="K64" s="161">
        <f>SUM(K65:K68)</f>
        <v>742607</v>
      </c>
      <c r="L64" s="168">
        <f>SUM(L65:L68)</f>
        <v>15711</v>
      </c>
    </row>
    <row r="65" spans="1:12" ht="19.5" customHeight="1">
      <c r="A65" s="69" t="s">
        <v>95</v>
      </c>
      <c r="B65" s="10">
        <v>7189100</v>
      </c>
      <c r="C65" s="10">
        <v>4847261</v>
      </c>
      <c r="D65" s="10">
        <v>707059</v>
      </c>
      <c r="E65" s="10">
        <v>38786</v>
      </c>
      <c r="F65" s="10">
        <f>B65-C65-D65-E65</f>
        <v>1595994</v>
      </c>
      <c r="G65" s="10">
        <v>765</v>
      </c>
      <c r="H65" s="10">
        <f>F65-G65</f>
        <v>1595229</v>
      </c>
      <c r="I65" s="10">
        <v>734016</v>
      </c>
      <c r="J65" s="10">
        <v>150980</v>
      </c>
      <c r="K65" s="10">
        <f>H65-I65-J65</f>
        <v>710233</v>
      </c>
      <c r="L65" s="116">
        <v>14808</v>
      </c>
    </row>
    <row r="66" spans="1:12" ht="19.5" customHeight="1">
      <c r="A66" s="69" t="s">
        <v>96</v>
      </c>
      <c r="B66" s="10">
        <v>330435</v>
      </c>
      <c r="C66" s="10">
        <v>133891</v>
      </c>
      <c r="D66" s="10">
        <v>42409</v>
      </c>
      <c r="E66" s="10">
        <v>6466</v>
      </c>
      <c r="F66" s="10">
        <f>B66-C66-D66-E66</f>
        <v>147669</v>
      </c>
      <c r="G66" s="10">
        <v>157</v>
      </c>
      <c r="H66" s="10">
        <f>F66-G66</f>
        <v>147512</v>
      </c>
      <c r="I66" s="10">
        <v>113931</v>
      </c>
      <c r="J66" s="10">
        <v>7347</v>
      </c>
      <c r="K66" s="10">
        <f>H66-I66-J66</f>
        <v>26234</v>
      </c>
      <c r="L66" s="116">
        <v>477</v>
      </c>
    </row>
    <row r="67" spans="1:12" ht="19.5" customHeight="1">
      <c r="A67" s="69" t="s">
        <v>97</v>
      </c>
      <c r="B67" s="10">
        <v>16642</v>
      </c>
      <c r="C67" s="10">
        <v>5769</v>
      </c>
      <c r="D67" s="10">
        <v>1878</v>
      </c>
      <c r="E67" s="10">
        <v>216</v>
      </c>
      <c r="F67" s="10">
        <f>B67-C67-D67-E67</f>
        <v>8779</v>
      </c>
      <c r="G67" s="10">
        <v>21</v>
      </c>
      <c r="H67" s="10">
        <f>F67-G67</f>
        <v>8758</v>
      </c>
      <c r="I67" s="10">
        <v>6045</v>
      </c>
      <c r="J67" s="10">
        <v>77</v>
      </c>
      <c r="K67" s="10">
        <f>H67-I67-J67</f>
        <v>2636</v>
      </c>
      <c r="L67" s="116">
        <v>27</v>
      </c>
    </row>
    <row r="68" spans="1:12" ht="19.5" customHeight="1">
      <c r="A68" s="69" t="s">
        <v>98</v>
      </c>
      <c r="B68" s="10">
        <v>83636</v>
      </c>
      <c r="C68" s="10">
        <v>35078</v>
      </c>
      <c r="D68" s="10">
        <v>8092</v>
      </c>
      <c r="E68" s="10">
        <v>2899</v>
      </c>
      <c r="F68" s="10">
        <f>B68-C68-D68-E68</f>
        <v>37567</v>
      </c>
      <c r="G68" s="10">
        <v>120</v>
      </c>
      <c r="H68" s="10">
        <f>F68-G68</f>
        <v>37447</v>
      </c>
      <c r="I68" s="10">
        <v>30090</v>
      </c>
      <c r="J68" s="10">
        <v>3853</v>
      </c>
      <c r="K68" s="10">
        <f>H68-I68-J68</f>
        <v>3504</v>
      </c>
      <c r="L68" s="116">
        <v>399</v>
      </c>
    </row>
    <row r="69" spans="1:12" ht="19.5" customHeight="1">
      <c r="A69" s="153" t="s">
        <v>99</v>
      </c>
      <c r="B69" s="161">
        <f t="shared" ref="B69:H69" si="25">SUM(B70:B73)</f>
        <v>447058</v>
      </c>
      <c r="C69" s="161">
        <f t="shared" si="25"/>
        <v>288825</v>
      </c>
      <c r="D69" s="161">
        <f t="shared" si="25"/>
        <v>94584</v>
      </c>
      <c r="E69" s="161">
        <f t="shared" si="25"/>
        <v>2703</v>
      </c>
      <c r="F69" s="161">
        <f t="shared" si="25"/>
        <v>60946</v>
      </c>
      <c r="G69" s="161">
        <f t="shared" si="25"/>
        <v>51</v>
      </c>
      <c r="H69" s="161">
        <f t="shared" si="25"/>
        <v>60895</v>
      </c>
      <c r="I69" s="161">
        <f>SUM(I70:I73)</f>
        <v>38367</v>
      </c>
      <c r="J69" s="161">
        <f>SUM(J70:J73)</f>
        <v>7894</v>
      </c>
      <c r="K69" s="161">
        <f>SUM(K70:K73)</f>
        <v>14634</v>
      </c>
      <c r="L69" s="168">
        <f>SUM(L70:L73)</f>
        <v>1254</v>
      </c>
    </row>
    <row r="70" spans="1:12" ht="19.5" customHeight="1">
      <c r="A70" s="69" t="s">
        <v>100</v>
      </c>
      <c r="B70" s="10">
        <v>356724</v>
      </c>
      <c r="C70" s="10">
        <v>239507</v>
      </c>
      <c r="D70" s="10">
        <v>77017</v>
      </c>
      <c r="E70" s="10">
        <v>1401</v>
      </c>
      <c r="F70" s="10">
        <f>B70-C70-D70-E70</f>
        <v>38799</v>
      </c>
      <c r="G70" s="10">
        <v>27</v>
      </c>
      <c r="H70" s="10">
        <f>F70-G70</f>
        <v>38772</v>
      </c>
      <c r="I70" s="10">
        <v>19839</v>
      </c>
      <c r="J70" s="10">
        <v>6964</v>
      </c>
      <c r="K70" s="10">
        <f>H70-I70-J70</f>
        <v>11969</v>
      </c>
      <c r="L70" s="116">
        <v>880</v>
      </c>
    </row>
    <row r="71" spans="1:12" ht="19.5" customHeight="1">
      <c r="A71" s="69" t="s">
        <v>101</v>
      </c>
      <c r="B71" s="10">
        <v>81924</v>
      </c>
      <c r="C71" s="10">
        <v>47487</v>
      </c>
      <c r="D71" s="10">
        <v>17093</v>
      </c>
      <c r="E71" s="10">
        <v>1098</v>
      </c>
      <c r="F71" s="10">
        <f>B71-C71-D71-E71</f>
        <v>16246</v>
      </c>
      <c r="G71" s="10">
        <v>22</v>
      </c>
      <c r="H71" s="10">
        <f>F71-G71</f>
        <v>16224</v>
      </c>
      <c r="I71" s="10">
        <v>12854</v>
      </c>
      <c r="J71" s="10">
        <v>913</v>
      </c>
      <c r="K71" s="10">
        <f>H71-I71-J71</f>
        <v>2457</v>
      </c>
      <c r="L71" s="116">
        <v>374</v>
      </c>
    </row>
    <row r="72" spans="1:12" ht="19.5" customHeight="1">
      <c r="A72" s="69" t="s">
        <v>102</v>
      </c>
      <c r="B72" s="10">
        <v>7749</v>
      </c>
      <c r="C72" s="10">
        <v>1794</v>
      </c>
      <c r="D72" s="10">
        <v>251</v>
      </c>
      <c r="E72" s="10">
        <v>204</v>
      </c>
      <c r="F72" s="10">
        <f>B72-C72-D72-E72</f>
        <v>5500</v>
      </c>
      <c r="G72" s="10">
        <v>2</v>
      </c>
      <c r="H72" s="10">
        <f>F72-G72</f>
        <v>5498</v>
      </c>
      <c r="I72" s="10">
        <v>5472</v>
      </c>
      <c r="J72" s="10">
        <v>15</v>
      </c>
      <c r="K72" s="10">
        <f>H72-I72-J72</f>
        <v>11</v>
      </c>
      <c r="L72" s="116">
        <v>0</v>
      </c>
    </row>
    <row r="73" spans="1:12" ht="19.5" customHeight="1">
      <c r="A73" s="69" t="s">
        <v>103</v>
      </c>
      <c r="B73" s="10">
        <v>661</v>
      </c>
      <c r="C73" s="10">
        <v>37</v>
      </c>
      <c r="D73" s="10">
        <v>223</v>
      </c>
      <c r="E73" s="10">
        <v>0</v>
      </c>
      <c r="F73" s="10">
        <f>B73-C73-D73-E73</f>
        <v>401</v>
      </c>
      <c r="G73" s="10">
        <v>0</v>
      </c>
      <c r="H73" s="10">
        <f>F73-G73</f>
        <v>401</v>
      </c>
      <c r="I73" s="10">
        <v>202</v>
      </c>
      <c r="J73" s="10">
        <v>2</v>
      </c>
      <c r="K73" s="10">
        <f>H73-I73-J73</f>
        <v>197</v>
      </c>
      <c r="L73" s="116">
        <v>0</v>
      </c>
    </row>
    <row r="74" spans="1:12" ht="19.5" customHeight="1">
      <c r="A74" s="71" t="s">
        <v>1</v>
      </c>
      <c r="B74" s="91">
        <f t="shared" ref="B74:H74" si="26">B75</f>
        <v>393455</v>
      </c>
      <c r="C74" s="91">
        <f t="shared" si="26"/>
        <v>107931</v>
      </c>
      <c r="D74" s="91">
        <f t="shared" si="26"/>
        <v>42369</v>
      </c>
      <c r="E74" s="91">
        <f t="shared" si="26"/>
        <v>12960</v>
      </c>
      <c r="F74" s="91">
        <f t="shared" si="26"/>
        <v>230195</v>
      </c>
      <c r="G74" s="91">
        <f t="shared" si="26"/>
        <v>1944</v>
      </c>
      <c r="H74" s="91">
        <f t="shared" si="26"/>
        <v>228251</v>
      </c>
      <c r="I74" s="91">
        <f>I75</f>
        <v>95187</v>
      </c>
      <c r="J74" s="91">
        <f>J75</f>
        <v>29607</v>
      </c>
      <c r="K74" s="91">
        <f>K75</f>
        <v>103457</v>
      </c>
      <c r="L74" s="115">
        <f>L75</f>
        <v>29680</v>
      </c>
    </row>
    <row r="75" spans="1:12" ht="19.5" customHeight="1">
      <c r="A75" s="153" t="s">
        <v>104</v>
      </c>
      <c r="B75" s="161">
        <f t="shared" ref="B75" si="27">SUM(B76:B79)</f>
        <v>393455</v>
      </c>
      <c r="C75" s="161">
        <f t="shared" ref="C75:H75" si="28">SUM(C76:C79)</f>
        <v>107931</v>
      </c>
      <c r="D75" s="161">
        <f t="shared" si="28"/>
        <v>42369</v>
      </c>
      <c r="E75" s="161">
        <f t="shared" si="28"/>
        <v>12960</v>
      </c>
      <c r="F75" s="161">
        <f t="shared" si="28"/>
        <v>230195</v>
      </c>
      <c r="G75" s="161">
        <f t="shared" si="28"/>
        <v>1944</v>
      </c>
      <c r="H75" s="161">
        <f t="shared" si="28"/>
        <v>228251</v>
      </c>
      <c r="I75" s="161">
        <f>SUM(I76:I79)</f>
        <v>95187</v>
      </c>
      <c r="J75" s="161">
        <f>SUM(J76:J79)</f>
        <v>29607</v>
      </c>
      <c r="K75" s="161">
        <f>SUM(K76:K79)</f>
        <v>103457</v>
      </c>
      <c r="L75" s="168">
        <f>SUM(L76:L79)</f>
        <v>29680</v>
      </c>
    </row>
    <row r="76" spans="1:12" ht="19.5" customHeight="1">
      <c r="A76" s="69" t="s">
        <v>106</v>
      </c>
      <c r="B76" s="10">
        <v>25277</v>
      </c>
      <c r="C76" s="10">
        <v>9834</v>
      </c>
      <c r="D76" s="10">
        <v>3672</v>
      </c>
      <c r="E76" s="10">
        <v>1401</v>
      </c>
      <c r="F76" s="10">
        <f>B76-C76-D76-E76</f>
        <v>10370</v>
      </c>
      <c r="G76" s="10">
        <v>225</v>
      </c>
      <c r="H76" s="10">
        <f>F76-G76</f>
        <v>10145</v>
      </c>
      <c r="I76" s="10">
        <v>5483</v>
      </c>
      <c r="J76" s="10">
        <v>2489</v>
      </c>
      <c r="K76" s="10">
        <f>H76-I76-J76</f>
        <v>2173</v>
      </c>
      <c r="L76" s="116">
        <v>190</v>
      </c>
    </row>
    <row r="77" spans="1:12" ht="19.5" customHeight="1">
      <c r="A77" s="69" t="s">
        <v>107</v>
      </c>
      <c r="B77" s="10">
        <v>165528</v>
      </c>
      <c r="C77" s="10">
        <v>30486</v>
      </c>
      <c r="D77" s="10">
        <v>12023</v>
      </c>
      <c r="E77" s="10">
        <v>4919</v>
      </c>
      <c r="F77" s="10">
        <f>B77-C77-D77-E77</f>
        <v>118100</v>
      </c>
      <c r="G77" s="10">
        <v>1023</v>
      </c>
      <c r="H77" s="10">
        <f>F77-G77</f>
        <v>117077</v>
      </c>
      <c r="I77" s="10">
        <v>24601</v>
      </c>
      <c r="J77" s="10">
        <v>20651</v>
      </c>
      <c r="K77" s="10">
        <f>H77-I77-J77</f>
        <v>71825</v>
      </c>
      <c r="L77" s="116">
        <v>20399</v>
      </c>
    </row>
    <row r="78" spans="1:12" ht="19.5" customHeight="1">
      <c r="A78" s="69" t="s">
        <v>108</v>
      </c>
      <c r="B78" s="10">
        <v>121223</v>
      </c>
      <c r="C78" s="10">
        <v>29156</v>
      </c>
      <c r="D78" s="10">
        <v>17282</v>
      </c>
      <c r="E78" s="10">
        <v>3539</v>
      </c>
      <c r="F78" s="10">
        <f>B78-C78-D78-E78</f>
        <v>71246</v>
      </c>
      <c r="G78" s="10">
        <v>372</v>
      </c>
      <c r="H78" s="10">
        <f>F78-G78</f>
        <v>70874</v>
      </c>
      <c r="I78" s="10">
        <v>43939</v>
      </c>
      <c r="J78" s="10">
        <v>2537</v>
      </c>
      <c r="K78" s="10">
        <f>H78-I78-J78</f>
        <v>24398</v>
      </c>
      <c r="L78" s="116">
        <v>802</v>
      </c>
    </row>
    <row r="79" spans="1:12" ht="19.5" customHeight="1">
      <c r="A79" s="69" t="s">
        <v>109</v>
      </c>
      <c r="B79" s="10">
        <v>81427</v>
      </c>
      <c r="C79" s="10">
        <v>38455</v>
      </c>
      <c r="D79" s="10">
        <v>9392</v>
      </c>
      <c r="E79" s="10">
        <v>3101</v>
      </c>
      <c r="F79" s="10">
        <f>B79-C79-D79-E79</f>
        <v>30479</v>
      </c>
      <c r="G79" s="10">
        <v>324</v>
      </c>
      <c r="H79" s="10">
        <f>F79-G79</f>
        <v>30155</v>
      </c>
      <c r="I79" s="10">
        <v>21164</v>
      </c>
      <c r="J79" s="10">
        <v>3930</v>
      </c>
      <c r="K79" s="10">
        <f>H79-I79-J79</f>
        <v>5061</v>
      </c>
      <c r="L79" s="116">
        <v>8289</v>
      </c>
    </row>
    <row r="80" spans="1:12" ht="19.5" customHeight="1">
      <c r="A80" s="71" t="s">
        <v>5</v>
      </c>
      <c r="B80" s="91">
        <f t="shared" ref="B80:H80" si="29">B81+B84+B88+B92+B96+B101</f>
        <v>4198838</v>
      </c>
      <c r="C80" s="91">
        <f t="shared" si="29"/>
        <v>1526794</v>
      </c>
      <c r="D80" s="91">
        <f t="shared" si="29"/>
        <v>483702</v>
      </c>
      <c r="E80" s="91">
        <f t="shared" si="29"/>
        <v>100466</v>
      </c>
      <c r="F80" s="91">
        <f t="shared" si="29"/>
        <v>2087876</v>
      </c>
      <c r="G80" s="91">
        <f t="shared" si="29"/>
        <v>27741</v>
      </c>
      <c r="H80" s="91">
        <f t="shared" si="29"/>
        <v>2060135</v>
      </c>
      <c r="I80" s="91">
        <f>I81+I84+I88+I92+I96+I101</f>
        <v>1404306</v>
      </c>
      <c r="J80" s="91">
        <f>J81+J84+J88+J92+J96+J101</f>
        <v>84422</v>
      </c>
      <c r="K80" s="91">
        <f>K81+K84+K88+K92+K96+K101</f>
        <v>571407</v>
      </c>
      <c r="L80" s="115">
        <f>L81+L84+L88+L92+L96+L101</f>
        <v>52179</v>
      </c>
    </row>
    <row r="81" spans="1:12" ht="19.5" customHeight="1">
      <c r="A81" s="153" t="s">
        <v>110</v>
      </c>
      <c r="B81" s="161">
        <f t="shared" ref="B81:H81" si="30">SUM(B82:B83)</f>
        <v>1162684</v>
      </c>
      <c r="C81" s="161">
        <f t="shared" si="30"/>
        <v>142434</v>
      </c>
      <c r="D81" s="161">
        <f t="shared" si="30"/>
        <v>113820</v>
      </c>
      <c r="E81" s="161">
        <f t="shared" si="30"/>
        <v>41214</v>
      </c>
      <c r="F81" s="161">
        <f t="shared" si="30"/>
        <v>865216</v>
      </c>
      <c r="G81" s="161">
        <f t="shared" si="30"/>
        <v>20600</v>
      </c>
      <c r="H81" s="161">
        <f t="shared" si="30"/>
        <v>844616</v>
      </c>
      <c r="I81" s="161">
        <f>SUM(I82:I83)</f>
        <v>555233</v>
      </c>
      <c r="J81" s="161">
        <f>SUM(J82:J83)</f>
        <v>20744</v>
      </c>
      <c r="K81" s="161">
        <f>SUM(K82:K83)</f>
        <v>268639</v>
      </c>
      <c r="L81" s="168">
        <f>SUM(L82:L83)</f>
        <v>4986</v>
      </c>
    </row>
    <row r="82" spans="1:12" ht="19.5" customHeight="1">
      <c r="A82" s="69" t="s">
        <v>111</v>
      </c>
      <c r="B82" s="10">
        <v>442987</v>
      </c>
      <c r="C82" s="10">
        <v>59090</v>
      </c>
      <c r="D82" s="10">
        <v>44080</v>
      </c>
      <c r="E82" s="10">
        <v>16465</v>
      </c>
      <c r="F82" s="10">
        <f>B82-C82-D82-E82</f>
        <v>323352</v>
      </c>
      <c r="G82" s="10">
        <v>15670</v>
      </c>
      <c r="H82" s="10">
        <f>F82-G82</f>
        <v>307682</v>
      </c>
      <c r="I82" s="10">
        <v>175906</v>
      </c>
      <c r="J82" s="10">
        <v>7590</v>
      </c>
      <c r="K82" s="10">
        <f>H82-I82-J82</f>
        <v>124186</v>
      </c>
      <c r="L82" s="116">
        <v>1921</v>
      </c>
    </row>
    <row r="83" spans="1:12" ht="19.5" customHeight="1">
      <c r="A83" s="69" t="s">
        <v>112</v>
      </c>
      <c r="B83" s="10">
        <v>719697</v>
      </c>
      <c r="C83" s="10">
        <v>83344</v>
      </c>
      <c r="D83" s="10">
        <v>69740</v>
      </c>
      <c r="E83" s="10">
        <v>24749</v>
      </c>
      <c r="F83" s="10">
        <f>B83-C83-D83-E83</f>
        <v>541864</v>
      </c>
      <c r="G83" s="10">
        <v>4930</v>
      </c>
      <c r="H83" s="10">
        <f>F83-G83</f>
        <v>536934</v>
      </c>
      <c r="I83" s="10">
        <v>379327</v>
      </c>
      <c r="J83" s="10">
        <v>13154</v>
      </c>
      <c r="K83" s="10">
        <f>H83-I83-J83</f>
        <v>144453</v>
      </c>
      <c r="L83" s="116">
        <v>3065</v>
      </c>
    </row>
    <row r="84" spans="1:12" ht="19.5" customHeight="1">
      <c r="A84" s="153" t="s">
        <v>113</v>
      </c>
      <c r="B84" s="161">
        <f t="shared" ref="B84:H84" si="31">SUM(B85:B87)</f>
        <v>1198863</v>
      </c>
      <c r="C84" s="161">
        <f t="shared" si="31"/>
        <v>373009</v>
      </c>
      <c r="D84" s="161">
        <f t="shared" si="31"/>
        <v>205737</v>
      </c>
      <c r="E84" s="161">
        <f t="shared" si="31"/>
        <v>28361</v>
      </c>
      <c r="F84" s="161">
        <f t="shared" si="31"/>
        <v>591756</v>
      </c>
      <c r="G84" s="161">
        <f t="shared" si="31"/>
        <v>4562</v>
      </c>
      <c r="H84" s="161">
        <f t="shared" si="31"/>
        <v>587194</v>
      </c>
      <c r="I84" s="161">
        <f>SUM(I85:I87)</f>
        <v>495388</v>
      </c>
      <c r="J84" s="161">
        <f>SUM(J85:J87)</f>
        <v>12118</v>
      </c>
      <c r="K84" s="161">
        <f>SUM(K85:K87)</f>
        <v>79688</v>
      </c>
      <c r="L84" s="168">
        <f>SUM(L85:L87)</f>
        <v>43530</v>
      </c>
    </row>
    <row r="85" spans="1:12" ht="19.5" customHeight="1">
      <c r="A85" s="69" t="s">
        <v>114</v>
      </c>
      <c r="B85" s="10">
        <v>345252</v>
      </c>
      <c r="C85" s="10">
        <v>94955</v>
      </c>
      <c r="D85" s="10">
        <v>88664</v>
      </c>
      <c r="E85" s="10">
        <v>6308</v>
      </c>
      <c r="F85" s="10">
        <f>B85-C85-D85-E85</f>
        <v>155325</v>
      </c>
      <c r="G85" s="10">
        <v>472</v>
      </c>
      <c r="H85" s="10">
        <f>F85-G85</f>
        <v>154853</v>
      </c>
      <c r="I85" s="10">
        <v>148408</v>
      </c>
      <c r="J85" s="10">
        <v>3172</v>
      </c>
      <c r="K85" s="10">
        <f>H85-I85-J85</f>
        <v>3273</v>
      </c>
      <c r="L85" s="116">
        <v>39787</v>
      </c>
    </row>
    <row r="86" spans="1:12" ht="19.5" customHeight="1">
      <c r="A86" s="69" t="s">
        <v>115</v>
      </c>
      <c r="B86" s="10">
        <v>14530</v>
      </c>
      <c r="C86" s="10">
        <v>5210</v>
      </c>
      <c r="D86" s="10">
        <v>2503</v>
      </c>
      <c r="E86" s="10">
        <v>162</v>
      </c>
      <c r="F86" s="10">
        <f>B86-C86-D86-E86</f>
        <v>6655</v>
      </c>
      <c r="G86" s="10">
        <v>30</v>
      </c>
      <c r="H86" s="10">
        <f>F86-G86</f>
        <v>6625</v>
      </c>
      <c r="I86" s="10">
        <v>4628</v>
      </c>
      <c r="J86" s="10">
        <v>128</v>
      </c>
      <c r="K86" s="10">
        <f>H86-I86-J86</f>
        <v>1869</v>
      </c>
      <c r="L86" s="116">
        <v>26</v>
      </c>
    </row>
    <row r="87" spans="1:12" ht="19.5" customHeight="1">
      <c r="A87" s="69" t="s">
        <v>116</v>
      </c>
      <c r="B87" s="10">
        <v>839081</v>
      </c>
      <c r="C87" s="10">
        <v>272844</v>
      </c>
      <c r="D87" s="10">
        <v>114570</v>
      </c>
      <c r="E87" s="10">
        <v>21891</v>
      </c>
      <c r="F87" s="10">
        <f>B87-C87-D87-E87</f>
        <v>429776</v>
      </c>
      <c r="G87" s="10">
        <v>4060</v>
      </c>
      <c r="H87" s="10">
        <f>F87-G87</f>
        <v>425716</v>
      </c>
      <c r="I87" s="10">
        <v>342352</v>
      </c>
      <c r="J87" s="10">
        <v>8818</v>
      </c>
      <c r="K87" s="10">
        <f>H87-I87-J87</f>
        <v>74546</v>
      </c>
      <c r="L87" s="116">
        <v>3717</v>
      </c>
    </row>
    <row r="88" spans="1:12" ht="19.5" customHeight="1">
      <c r="A88" s="153" t="s">
        <v>117</v>
      </c>
      <c r="B88" s="161">
        <f t="shared" ref="B88:H88" si="32">SUM(B89:B91)</f>
        <v>261505</v>
      </c>
      <c r="C88" s="161">
        <f t="shared" si="32"/>
        <v>53815</v>
      </c>
      <c r="D88" s="161">
        <f t="shared" si="32"/>
        <v>20337</v>
      </c>
      <c r="E88" s="161">
        <f t="shared" si="32"/>
        <v>6637</v>
      </c>
      <c r="F88" s="161">
        <f t="shared" si="32"/>
        <v>180716</v>
      </c>
      <c r="G88" s="161">
        <f t="shared" si="32"/>
        <v>1384</v>
      </c>
      <c r="H88" s="161">
        <f t="shared" si="32"/>
        <v>179332</v>
      </c>
      <c r="I88" s="161">
        <f>SUM(I89:I91)</f>
        <v>116763</v>
      </c>
      <c r="J88" s="161">
        <f>SUM(J89:J91)</f>
        <v>8333</v>
      </c>
      <c r="K88" s="161">
        <f>SUM(K89:K91)</f>
        <v>54236</v>
      </c>
      <c r="L88" s="168">
        <f>SUM(L89:L91)</f>
        <v>804</v>
      </c>
    </row>
    <row r="89" spans="1:12" ht="19.5" customHeight="1">
      <c r="A89" s="69" t="s">
        <v>118</v>
      </c>
      <c r="B89" s="10">
        <v>87084</v>
      </c>
      <c r="C89" s="10">
        <v>19782</v>
      </c>
      <c r="D89" s="10">
        <v>5693</v>
      </c>
      <c r="E89" s="10">
        <v>2138</v>
      </c>
      <c r="F89" s="10">
        <f>B89-C89-D89-E89</f>
        <v>59471</v>
      </c>
      <c r="G89" s="10">
        <v>286</v>
      </c>
      <c r="H89" s="10">
        <f>F89-G89</f>
        <v>59185</v>
      </c>
      <c r="I89" s="10">
        <v>40823</v>
      </c>
      <c r="J89" s="10">
        <v>2282</v>
      </c>
      <c r="K89" s="10">
        <f>H89-I89-J89</f>
        <v>16080</v>
      </c>
      <c r="L89" s="116">
        <v>138</v>
      </c>
    </row>
    <row r="90" spans="1:12" ht="19.5" customHeight="1">
      <c r="A90" s="69" t="s">
        <v>119</v>
      </c>
      <c r="B90" s="10">
        <v>125648</v>
      </c>
      <c r="C90" s="10">
        <v>20102</v>
      </c>
      <c r="D90" s="10">
        <v>10520</v>
      </c>
      <c r="E90" s="10">
        <v>3071</v>
      </c>
      <c r="F90" s="10">
        <f>B90-C90-D90-E90</f>
        <v>91955</v>
      </c>
      <c r="G90" s="10">
        <v>461</v>
      </c>
      <c r="H90" s="10">
        <f>F90-G90</f>
        <v>91494</v>
      </c>
      <c r="I90" s="10">
        <v>56842</v>
      </c>
      <c r="J90" s="10">
        <v>3029</v>
      </c>
      <c r="K90" s="10">
        <f>H90-I90-J90</f>
        <v>31623</v>
      </c>
      <c r="L90" s="116">
        <v>387</v>
      </c>
    </row>
    <row r="91" spans="1:12" ht="19.5" customHeight="1">
      <c r="A91" s="69" t="s">
        <v>120</v>
      </c>
      <c r="B91" s="10">
        <v>48773</v>
      </c>
      <c r="C91" s="10">
        <v>13931</v>
      </c>
      <c r="D91" s="10">
        <v>4124</v>
      </c>
      <c r="E91" s="10">
        <v>1428</v>
      </c>
      <c r="F91" s="10">
        <f>B91-C91-D91-E91</f>
        <v>29290</v>
      </c>
      <c r="G91" s="10">
        <v>637</v>
      </c>
      <c r="H91" s="10">
        <f>F91-G91</f>
        <v>28653</v>
      </c>
      <c r="I91" s="10">
        <v>19098</v>
      </c>
      <c r="J91" s="10">
        <v>3022</v>
      </c>
      <c r="K91" s="10">
        <f>H91-I91-J91</f>
        <v>6533</v>
      </c>
      <c r="L91" s="116">
        <v>279</v>
      </c>
    </row>
    <row r="92" spans="1:12" ht="19.5" customHeight="1">
      <c r="A92" s="153" t="s">
        <v>121</v>
      </c>
      <c r="B92" s="161">
        <f t="shared" ref="B92:H92" si="33">SUM(B93:B95)</f>
        <v>1381167</v>
      </c>
      <c r="C92" s="161">
        <f t="shared" si="33"/>
        <v>889487</v>
      </c>
      <c r="D92" s="161">
        <f t="shared" si="33"/>
        <v>119739</v>
      </c>
      <c r="E92" s="161">
        <f t="shared" si="33"/>
        <v>18786</v>
      </c>
      <c r="F92" s="161">
        <f t="shared" si="33"/>
        <v>353155</v>
      </c>
      <c r="G92" s="161">
        <f t="shared" si="33"/>
        <v>550</v>
      </c>
      <c r="H92" s="161">
        <f t="shared" si="33"/>
        <v>352605</v>
      </c>
      <c r="I92" s="161">
        <f>SUM(I93:I95)</f>
        <v>167685</v>
      </c>
      <c r="J92" s="161">
        <f>SUM(J93:J95)</f>
        <v>39774</v>
      </c>
      <c r="K92" s="161">
        <f>SUM(K93:K95)</f>
        <v>145146</v>
      </c>
      <c r="L92" s="168">
        <f>SUM(L93:L95)</f>
        <v>2427</v>
      </c>
    </row>
    <row r="93" spans="1:12" ht="19.5" customHeight="1">
      <c r="A93" s="69" t="s">
        <v>122</v>
      </c>
      <c r="B93" s="10">
        <v>1341109</v>
      </c>
      <c r="C93" s="10">
        <v>875484</v>
      </c>
      <c r="D93" s="10">
        <v>110396</v>
      </c>
      <c r="E93" s="10">
        <v>16839</v>
      </c>
      <c r="F93" s="10">
        <f>B93-C93-D93-E93</f>
        <v>338390</v>
      </c>
      <c r="G93" s="10">
        <v>525</v>
      </c>
      <c r="H93" s="10">
        <f>F93-G93</f>
        <v>337865</v>
      </c>
      <c r="I93" s="10">
        <v>152803</v>
      </c>
      <c r="J93" s="10">
        <v>39089</v>
      </c>
      <c r="K93" s="10">
        <f>H93-I93-J93</f>
        <v>145973</v>
      </c>
      <c r="L93" s="116">
        <v>2263</v>
      </c>
    </row>
    <row r="94" spans="1:12" ht="19.5" customHeight="1">
      <c r="A94" s="69" t="s">
        <v>123</v>
      </c>
      <c r="B94" s="10">
        <v>2280</v>
      </c>
      <c r="C94" s="10">
        <v>624</v>
      </c>
      <c r="D94" s="10">
        <v>402</v>
      </c>
      <c r="E94" s="10">
        <v>530</v>
      </c>
      <c r="F94" s="10">
        <f>B94-C94-D94-E94</f>
        <v>724</v>
      </c>
      <c r="G94" s="10">
        <v>7</v>
      </c>
      <c r="H94" s="10">
        <f>F94-G94</f>
        <v>717</v>
      </c>
      <c r="I94" s="10">
        <v>578</v>
      </c>
      <c r="J94" s="10">
        <v>39</v>
      </c>
      <c r="K94" s="10">
        <f>H94-I94-J94</f>
        <v>100</v>
      </c>
      <c r="L94" s="116">
        <v>1</v>
      </c>
    </row>
    <row r="95" spans="1:12" ht="19.5" customHeight="1">
      <c r="A95" s="69" t="s">
        <v>124</v>
      </c>
      <c r="B95" s="10">
        <v>37778</v>
      </c>
      <c r="C95" s="10">
        <v>13379</v>
      </c>
      <c r="D95" s="10">
        <v>8941</v>
      </c>
      <c r="E95" s="10">
        <v>1417</v>
      </c>
      <c r="F95" s="10">
        <f>B95-C95-D95-E95</f>
        <v>14041</v>
      </c>
      <c r="G95" s="10">
        <v>18</v>
      </c>
      <c r="H95" s="10">
        <f>F95-G95</f>
        <v>14023</v>
      </c>
      <c r="I95" s="10">
        <v>14304</v>
      </c>
      <c r="J95" s="10">
        <v>646</v>
      </c>
      <c r="K95" s="10">
        <f>H95-I95-J95</f>
        <v>-927</v>
      </c>
      <c r="L95" s="116">
        <v>163</v>
      </c>
    </row>
    <row r="96" spans="1:12" ht="19.5" customHeight="1">
      <c r="A96" s="153" t="s">
        <v>125</v>
      </c>
      <c r="B96" s="161">
        <f t="shared" ref="B96:K96" si="34">SUM(B97:B100)</f>
        <v>156347</v>
      </c>
      <c r="C96" s="161">
        <f t="shared" si="34"/>
        <v>48811</v>
      </c>
      <c r="D96" s="161">
        <f t="shared" si="34"/>
        <v>22501</v>
      </c>
      <c r="E96" s="161">
        <f t="shared" si="34"/>
        <v>4146</v>
      </c>
      <c r="F96" s="161">
        <f t="shared" si="34"/>
        <v>80889</v>
      </c>
      <c r="G96" s="161">
        <f t="shared" si="34"/>
        <v>575</v>
      </c>
      <c r="H96" s="161">
        <f t="shared" si="34"/>
        <v>80314</v>
      </c>
      <c r="I96" s="161">
        <f t="shared" si="34"/>
        <v>58675</v>
      </c>
      <c r="J96" s="161">
        <f t="shared" si="34"/>
        <v>2282</v>
      </c>
      <c r="K96" s="161">
        <f t="shared" si="34"/>
        <v>19357</v>
      </c>
      <c r="L96" s="168">
        <f>SUM(L97:L100)</f>
        <v>344</v>
      </c>
    </row>
    <row r="97" spans="1:12" ht="19.5" customHeight="1">
      <c r="A97" s="69" t="s">
        <v>126</v>
      </c>
      <c r="B97" s="10">
        <v>37925</v>
      </c>
      <c r="C97" s="10">
        <v>15932</v>
      </c>
      <c r="D97" s="10">
        <v>3984</v>
      </c>
      <c r="E97" s="10">
        <v>1426</v>
      </c>
      <c r="F97" s="10">
        <f>B97-C97-D97-E97</f>
        <v>16583</v>
      </c>
      <c r="G97" s="10">
        <v>137</v>
      </c>
      <c r="H97" s="10">
        <f>F97-G97</f>
        <v>16446</v>
      </c>
      <c r="I97" s="10">
        <v>12901</v>
      </c>
      <c r="J97" s="10">
        <v>646</v>
      </c>
      <c r="K97" s="10">
        <f>H97-I97-J97</f>
        <v>2899</v>
      </c>
      <c r="L97" s="116">
        <v>171</v>
      </c>
    </row>
    <row r="98" spans="1:12" ht="19.5" customHeight="1">
      <c r="A98" s="69" t="s">
        <v>127</v>
      </c>
      <c r="B98" s="10">
        <v>15952</v>
      </c>
      <c r="C98" s="10">
        <v>5980</v>
      </c>
      <c r="D98" s="10">
        <v>2968</v>
      </c>
      <c r="E98" s="10">
        <v>682</v>
      </c>
      <c r="F98" s="10">
        <f>B98-C98-D98-E98</f>
        <v>6322</v>
      </c>
      <c r="G98" s="10">
        <v>113</v>
      </c>
      <c r="H98" s="10">
        <f>F98-G98</f>
        <v>6209</v>
      </c>
      <c r="I98" s="10">
        <v>7447</v>
      </c>
      <c r="J98" s="10">
        <v>624</v>
      </c>
      <c r="K98" s="10">
        <f>H98-I98-J98</f>
        <v>-1862</v>
      </c>
      <c r="L98" s="116">
        <v>129</v>
      </c>
    </row>
    <row r="99" spans="1:12" ht="19.5" customHeight="1">
      <c r="A99" s="69" t="s">
        <v>128</v>
      </c>
      <c r="B99" s="10">
        <v>10743</v>
      </c>
      <c r="C99" s="10">
        <v>2745</v>
      </c>
      <c r="D99" s="10">
        <v>1439</v>
      </c>
      <c r="E99" s="10">
        <v>423</v>
      </c>
      <c r="F99" s="10">
        <f>B99-C99-D99-E99</f>
        <v>6136</v>
      </c>
      <c r="G99" s="10">
        <v>75</v>
      </c>
      <c r="H99" s="10">
        <f>F99-G99</f>
        <v>6061</v>
      </c>
      <c r="I99" s="10">
        <v>4426</v>
      </c>
      <c r="J99" s="10">
        <v>213</v>
      </c>
      <c r="K99" s="10">
        <f>H99-I99-J99</f>
        <v>1422</v>
      </c>
      <c r="L99" s="116">
        <v>10</v>
      </c>
    </row>
    <row r="100" spans="1:12" ht="19.5" customHeight="1">
      <c r="A100" s="69" t="s">
        <v>129</v>
      </c>
      <c r="B100" s="10">
        <v>91727</v>
      </c>
      <c r="C100" s="10">
        <v>24154</v>
      </c>
      <c r="D100" s="10">
        <v>14110</v>
      </c>
      <c r="E100" s="10">
        <v>1615</v>
      </c>
      <c r="F100" s="10">
        <f>B100-C100-D100-E100</f>
        <v>51848</v>
      </c>
      <c r="G100" s="10">
        <v>250</v>
      </c>
      <c r="H100" s="10">
        <f>F100-G100</f>
        <v>51598</v>
      </c>
      <c r="I100" s="10">
        <v>33901</v>
      </c>
      <c r="J100" s="10">
        <v>799</v>
      </c>
      <c r="K100" s="10">
        <f>H100-I100-J100</f>
        <v>16898</v>
      </c>
      <c r="L100" s="116">
        <v>34</v>
      </c>
    </row>
    <row r="101" spans="1:12" ht="19.5" customHeight="1">
      <c r="A101" s="153" t="s">
        <v>130</v>
      </c>
      <c r="B101" s="161">
        <f t="shared" ref="B101:H101" si="35">B102</f>
        <v>38272</v>
      </c>
      <c r="C101" s="161">
        <f t="shared" si="35"/>
        <v>19238</v>
      </c>
      <c r="D101" s="161">
        <f t="shared" si="35"/>
        <v>1568</v>
      </c>
      <c r="E101" s="161">
        <f t="shared" si="35"/>
        <v>1322</v>
      </c>
      <c r="F101" s="161">
        <f t="shared" si="35"/>
        <v>16144</v>
      </c>
      <c r="G101" s="161">
        <f t="shared" si="35"/>
        <v>70</v>
      </c>
      <c r="H101" s="161">
        <f t="shared" si="35"/>
        <v>16074</v>
      </c>
      <c r="I101" s="161">
        <f>I102</f>
        <v>10562</v>
      </c>
      <c r="J101" s="161">
        <f>J102</f>
        <v>1171</v>
      </c>
      <c r="K101" s="161">
        <f>K102</f>
        <v>4341</v>
      </c>
      <c r="L101" s="168">
        <f>L102</f>
        <v>88</v>
      </c>
    </row>
    <row r="102" spans="1:12" ht="19.5" customHeight="1">
      <c r="A102" s="69" t="s">
        <v>131</v>
      </c>
      <c r="B102" s="10">
        <v>38272</v>
      </c>
      <c r="C102" s="10">
        <v>19238</v>
      </c>
      <c r="D102" s="10">
        <v>1568</v>
      </c>
      <c r="E102" s="10">
        <v>1322</v>
      </c>
      <c r="F102" s="10">
        <f>B102-C102-D102-E102</f>
        <v>16144</v>
      </c>
      <c r="G102" s="10">
        <v>70</v>
      </c>
      <c r="H102" s="10">
        <f>F102-G102</f>
        <v>16074</v>
      </c>
      <c r="I102" s="10">
        <v>10562</v>
      </c>
      <c r="J102" s="10">
        <v>1171</v>
      </c>
      <c r="K102" s="10">
        <f>H102-I102-J102</f>
        <v>4341</v>
      </c>
      <c r="L102" s="116">
        <v>88</v>
      </c>
    </row>
    <row r="103" spans="1:12" ht="19.5" customHeight="1">
      <c r="A103" s="71" t="s">
        <v>6</v>
      </c>
      <c r="B103" s="91">
        <f t="shared" ref="B103:L103" si="36">B104+B113+B117+B121+B125+B131</f>
        <v>1484390</v>
      </c>
      <c r="C103" s="91">
        <f t="shared" si="36"/>
        <v>512790</v>
      </c>
      <c r="D103" s="91">
        <f t="shared" si="36"/>
        <v>142779</v>
      </c>
      <c r="E103" s="91">
        <f t="shared" si="36"/>
        <v>38905</v>
      </c>
      <c r="F103" s="91">
        <f t="shared" si="36"/>
        <v>789916</v>
      </c>
      <c r="G103" s="91">
        <f t="shared" si="36"/>
        <v>4997</v>
      </c>
      <c r="H103" s="91">
        <f t="shared" si="36"/>
        <v>784919</v>
      </c>
      <c r="I103" s="91">
        <f t="shared" si="36"/>
        <v>537485</v>
      </c>
      <c r="J103" s="91">
        <f t="shared" si="36"/>
        <v>70606</v>
      </c>
      <c r="K103" s="91">
        <f t="shared" si="36"/>
        <v>176828</v>
      </c>
      <c r="L103" s="115">
        <f t="shared" si="36"/>
        <v>8290</v>
      </c>
    </row>
    <row r="104" spans="1:12" ht="19.5" customHeight="1">
      <c r="A104" s="153" t="s">
        <v>132</v>
      </c>
      <c r="B104" s="161">
        <f t="shared" ref="B104:L104" si="37">SUM(B105:B112)</f>
        <v>305806</v>
      </c>
      <c r="C104" s="161">
        <f t="shared" si="37"/>
        <v>106498</v>
      </c>
      <c r="D104" s="161">
        <f t="shared" si="37"/>
        <v>46267</v>
      </c>
      <c r="E104" s="161">
        <f t="shared" si="37"/>
        <v>12690</v>
      </c>
      <c r="F104" s="161">
        <f t="shared" si="37"/>
        <v>140351</v>
      </c>
      <c r="G104" s="161">
        <f t="shared" si="37"/>
        <v>2971</v>
      </c>
      <c r="H104" s="161">
        <f t="shared" si="37"/>
        <v>137380</v>
      </c>
      <c r="I104" s="161">
        <f t="shared" si="37"/>
        <v>48035</v>
      </c>
      <c r="J104" s="161">
        <f t="shared" si="37"/>
        <v>47591</v>
      </c>
      <c r="K104" s="161">
        <f t="shared" si="37"/>
        <v>41754</v>
      </c>
      <c r="L104" s="168">
        <f t="shared" si="37"/>
        <v>3744</v>
      </c>
    </row>
    <row r="105" spans="1:12" ht="19.5" customHeight="1">
      <c r="A105" s="69" t="s">
        <v>786</v>
      </c>
      <c r="B105" s="10">
        <v>144599</v>
      </c>
      <c r="C105" s="10">
        <v>36467</v>
      </c>
      <c r="D105" s="10">
        <v>16301</v>
      </c>
      <c r="E105" s="10">
        <v>7778</v>
      </c>
      <c r="F105" s="10">
        <f t="shared" ref="F105:F112" si="38">B105-C105-D105-E105</f>
        <v>84053</v>
      </c>
      <c r="G105" s="10">
        <v>2461</v>
      </c>
      <c r="H105" s="10">
        <f t="shared" ref="H105" si="39">F105-G105</f>
        <v>81592</v>
      </c>
      <c r="I105" s="10">
        <v>25672</v>
      </c>
      <c r="J105" s="10">
        <v>31103</v>
      </c>
      <c r="K105" s="10">
        <f t="shared" ref="K105:K112" si="40">H105-I105-J105</f>
        <v>24817</v>
      </c>
      <c r="L105" s="116">
        <v>2995</v>
      </c>
    </row>
    <row r="106" spans="1:12" ht="19.5" customHeight="1">
      <c r="A106" s="69" t="s">
        <v>135</v>
      </c>
      <c r="B106" s="10">
        <v>8640</v>
      </c>
      <c r="C106" s="10">
        <v>4539</v>
      </c>
      <c r="D106" s="10">
        <v>1163</v>
      </c>
      <c r="E106" s="10">
        <v>335</v>
      </c>
      <c r="F106" s="10">
        <f t="shared" si="38"/>
        <v>2603</v>
      </c>
      <c r="G106" s="10">
        <v>140</v>
      </c>
      <c r="H106" s="10">
        <f t="shared" ref="H106:H112" si="41">F106-G106</f>
        <v>2463</v>
      </c>
      <c r="I106" s="10">
        <v>1675</v>
      </c>
      <c r="J106" s="10">
        <v>3387</v>
      </c>
      <c r="K106" s="10">
        <f t="shared" si="40"/>
        <v>-2599</v>
      </c>
      <c r="L106" s="116">
        <v>144</v>
      </c>
    </row>
    <row r="107" spans="1:12" ht="19.5" customHeight="1">
      <c r="A107" s="69" t="s">
        <v>136</v>
      </c>
      <c r="B107" s="10">
        <v>60</v>
      </c>
      <c r="C107" s="10">
        <v>3</v>
      </c>
      <c r="D107" s="10">
        <v>1</v>
      </c>
      <c r="E107" s="10">
        <v>18</v>
      </c>
      <c r="F107" s="10">
        <f t="shared" si="38"/>
        <v>38</v>
      </c>
      <c r="G107" s="10">
        <v>0</v>
      </c>
      <c r="H107" s="10">
        <f t="shared" si="41"/>
        <v>38</v>
      </c>
      <c r="I107" s="10">
        <v>36</v>
      </c>
      <c r="J107" s="10">
        <v>0</v>
      </c>
      <c r="K107" s="10">
        <f t="shared" si="40"/>
        <v>2</v>
      </c>
      <c r="L107" s="116">
        <v>0</v>
      </c>
    </row>
    <row r="108" spans="1:12" ht="19.5" customHeight="1">
      <c r="A108" s="69" t="s">
        <v>137</v>
      </c>
      <c r="B108" s="10">
        <v>5824</v>
      </c>
      <c r="C108" s="10">
        <v>1831</v>
      </c>
      <c r="D108" s="10">
        <v>330</v>
      </c>
      <c r="E108" s="10">
        <v>117</v>
      </c>
      <c r="F108" s="10">
        <f t="shared" si="38"/>
        <v>3546</v>
      </c>
      <c r="G108" s="10">
        <v>38</v>
      </c>
      <c r="H108" s="10">
        <f t="shared" si="41"/>
        <v>3508</v>
      </c>
      <c r="I108" s="10">
        <v>1728</v>
      </c>
      <c r="J108" s="10">
        <v>394</v>
      </c>
      <c r="K108" s="10">
        <f t="shared" si="40"/>
        <v>1386</v>
      </c>
      <c r="L108" s="116">
        <v>9</v>
      </c>
    </row>
    <row r="109" spans="1:12" ht="19.5" customHeight="1">
      <c r="A109" s="69" t="s">
        <v>139</v>
      </c>
      <c r="B109" s="10">
        <v>23961</v>
      </c>
      <c r="C109" s="10">
        <v>5989</v>
      </c>
      <c r="D109" s="10">
        <v>1066</v>
      </c>
      <c r="E109" s="10">
        <v>2256</v>
      </c>
      <c r="F109" s="10">
        <f t="shared" si="38"/>
        <v>14650</v>
      </c>
      <c r="G109" s="10">
        <v>127</v>
      </c>
      <c r="H109" s="10">
        <f t="shared" si="41"/>
        <v>14523</v>
      </c>
      <c r="I109" s="10">
        <v>5978</v>
      </c>
      <c r="J109" s="10">
        <v>3555</v>
      </c>
      <c r="K109" s="10">
        <f t="shared" si="40"/>
        <v>4990</v>
      </c>
      <c r="L109" s="116">
        <v>272</v>
      </c>
    </row>
    <row r="110" spans="1:12" ht="19.5" customHeight="1">
      <c r="A110" s="69" t="s">
        <v>142</v>
      </c>
      <c r="B110" s="10">
        <v>27541</v>
      </c>
      <c r="C110" s="10">
        <v>21808</v>
      </c>
      <c r="D110" s="10">
        <v>2044</v>
      </c>
      <c r="E110" s="10">
        <v>46</v>
      </c>
      <c r="F110" s="10">
        <f t="shared" si="38"/>
        <v>3643</v>
      </c>
      <c r="G110" s="10">
        <v>6</v>
      </c>
      <c r="H110" s="10">
        <f t="shared" si="41"/>
        <v>3637</v>
      </c>
      <c r="I110" s="10">
        <v>1109</v>
      </c>
      <c r="J110" s="10">
        <v>1302</v>
      </c>
      <c r="K110" s="10">
        <f t="shared" si="40"/>
        <v>1226</v>
      </c>
      <c r="L110" s="116">
        <v>1</v>
      </c>
    </row>
    <row r="111" spans="1:12" ht="19.5" customHeight="1">
      <c r="A111" s="69" t="s">
        <v>143</v>
      </c>
      <c r="B111" s="10">
        <v>35900</v>
      </c>
      <c r="C111" s="10">
        <v>20151</v>
      </c>
      <c r="D111" s="10">
        <v>1996</v>
      </c>
      <c r="E111" s="10">
        <v>1427</v>
      </c>
      <c r="F111" s="10">
        <f t="shared" si="38"/>
        <v>12326</v>
      </c>
      <c r="G111" s="10">
        <v>138</v>
      </c>
      <c r="H111" s="10">
        <f t="shared" si="41"/>
        <v>12188</v>
      </c>
      <c r="I111" s="10">
        <v>4659</v>
      </c>
      <c r="J111" s="10">
        <v>6934</v>
      </c>
      <c r="K111" s="10">
        <f t="shared" si="40"/>
        <v>595</v>
      </c>
      <c r="L111" s="116">
        <v>144</v>
      </c>
    </row>
    <row r="112" spans="1:12" ht="19.5" customHeight="1">
      <c r="A112" s="69" t="s">
        <v>144</v>
      </c>
      <c r="B112" s="10">
        <v>59281</v>
      </c>
      <c r="C112" s="10">
        <v>15710</v>
      </c>
      <c r="D112" s="10">
        <v>23366</v>
      </c>
      <c r="E112" s="10">
        <v>713</v>
      </c>
      <c r="F112" s="10">
        <f t="shared" si="38"/>
        <v>19492</v>
      </c>
      <c r="G112" s="10">
        <v>61</v>
      </c>
      <c r="H112" s="10">
        <f t="shared" si="41"/>
        <v>19431</v>
      </c>
      <c r="I112" s="10">
        <v>7178</v>
      </c>
      <c r="J112" s="10">
        <v>916</v>
      </c>
      <c r="K112" s="10">
        <f t="shared" si="40"/>
        <v>11337</v>
      </c>
      <c r="L112" s="116">
        <v>179</v>
      </c>
    </row>
    <row r="113" spans="1:12" ht="19.5" customHeight="1">
      <c r="A113" s="153" t="s">
        <v>145</v>
      </c>
      <c r="B113" s="161">
        <f t="shared" ref="B113:H113" si="42">SUM(B114:B116)</f>
        <v>238080</v>
      </c>
      <c r="C113" s="161">
        <f t="shared" si="42"/>
        <v>108033</v>
      </c>
      <c r="D113" s="161">
        <f t="shared" si="42"/>
        <v>10797</v>
      </c>
      <c r="E113" s="161">
        <f t="shared" si="42"/>
        <v>3106</v>
      </c>
      <c r="F113" s="161">
        <f t="shared" si="42"/>
        <v>116144</v>
      </c>
      <c r="G113" s="161">
        <f t="shared" si="42"/>
        <v>267</v>
      </c>
      <c r="H113" s="161">
        <f t="shared" si="42"/>
        <v>115877</v>
      </c>
      <c r="I113" s="161">
        <f>SUM(I114:I116)</f>
        <v>83778</v>
      </c>
      <c r="J113" s="161">
        <f>SUM(J114:J116)</f>
        <v>1134</v>
      </c>
      <c r="K113" s="161">
        <f>SUM(K114:K116)</f>
        <v>30965</v>
      </c>
      <c r="L113" s="168">
        <f>SUM(L114:L116)</f>
        <v>725</v>
      </c>
    </row>
    <row r="114" spans="1:12" ht="19.5" customHeight="1">
      <c r="A114" s="69" t="s">
        <v>146</v>
      </c>
      <c r="B114" s="10">
        <v>19921</v>
      </c>
      <c r="C114" s="10">
        <v>6077</v>
      </c>
      <c r="D114" s="10">
        <v>1440</v>
      </c>
      <c r="E114" s="10">
        <v>716</v>
      </c>
      <c r="F114" s="10">
        <f>B114-C114-D114-E114</f>
        <v>11688</v>
      </c>
      <c r="G114" s="10">
        <v>195</v>
      </c>
      <c r="H114" s="10">
        <f>F114-G114</f>
        <v>11493</v>
      </c>
      <c r="I114" s="10">
        <v>8438</v>
      </c>
      <c r="J114" s="10">
        <v>268</v>
      </c>
      <c r="K114" s="10">
        <f>H114-I114-J114</f>
        <v>2787</v>
      </c>
      <c r="L114" s="116">
        <v>33</v>
      </c>
    </row>
    <row r="115" spans="1:12" ht="19.5" customHeight="1">
      <c r="A115" s="69" t="s">
        <v>147</v>
      </c>
      <c r="B115" s="10">
        <v>42198</v>
      </c>
      <c r="C115" s="10">
        <v>23391</v>
      </c>
      <c r="D115" s="10">
        <v>1338</v>
      </c>
      <c r="E115" s="10">
        <v>738</v>
      </c>
      <c r="F115" s="10">
        <f>B115-C115-D115-E115</f>
        <v>16731</v>
      </c>
      <c r="G115" s="10">
        <v>5</v>
      </c>
      <c r="H115" s="10">
        <f>F115-G115</f>
        <v>16726</v>
      </c>
      <c r="I115" s="10">
        <v>14181</v>
      </c>
      <c r="J115" s="10">
        <v>75</v>
      </c>
      <c r="K115" s="10">
        <f>H115-I115-J115</f>
        <v>2470</v>
      </c>
      <c r="L115" s="116">
        <v>47</v>
      </c>
    </row>
    <row r="116" spans="1:12" ht="19.5" customHeight="1">
      <c r="A116" s="69" t="s">
        <v>148</v>
      </c>
      <c r="B116" s="10">
        <v>175961</v>
      </c>
      <c r="C116" s="10">
        <v>78565</v>
      </c>
      <c r="D116" s="10">
        <v>8019</v>
      </c>
      <c r="E116" s="10">
        <v>1652</v>
      </c>
      <c r="F116" s="10">
        <f>B116-C116-D116-E116</f>
        <v>87725</v>
      </c>
      <c r="G116" s="10">
        <v>67</v>
      </c>
      <c r="H116" s="10">
        <f>F116-G116</f>
        <v>87658</v>
      </c>
      <c r="I116" s="10">
        <v>61159</v>
      </c>
      <c r="J116" s="10">
        <v>791</v>
      </c>
      <c r="K116" s="10">
        <f>H116-I116-J116</f>
        <v>25708</v>
      </c>
      <c r="L116" s="116">
        <v>645</v>
      </c>
    </row>
    <row r="117" spans="1:12" ht="19.5" customHeight="1">
      <c r="A117" s="153" t="s">
        <v>149</v>
      </c>
      <c r="B117" s="161">
        <f t="shared" ref="B117:H117" si="43">SUM(B118:B120)</f>
        <v>153703</v>
      </c>
      <c r="C117" s="161">
        <f t="shared" si="43"/>
        <v>36900</v>
      </c>
      <c r="D117" s="161">
        <f t="shared" si="43"/>
        <v>19315</v>
      </c>
      <c r="E117" s="161">
        <f t="shared" si="43"/>
        <v>4078</v>
      </c>
      <c r="F117" s="161">
        <f t="shared" si="43"/>
        <v>93410</v>
      </c>
      <c r="G117" s="161">
        <f t="shared" si="43"/>
        <v>272</v>
      </c>
      <c r="H117" s="161">
        <f t="shared" si="43"/>
        <v>93138</v>
      </c>
      <c r="I117" s="161">
        <f>SUM(I118:I120)</f>
        <v>56320</v>
      </c>
      <c r="J117" s="161">
        <f>SUM(J118:J120)</f>
        <v>2191</v>
      </c>
      <c r="K117" s="161">
        <f>SUM(K118:K120)</f>
        <v>34627</v>
      </c>
      <c r="L117" s="168">
        <f>SUM(L118:L120)</f>
        <v>772</v>
      </c>
    </row>
    <row r="118" spans="1:12" ht="19.5" customHeight="1">
      <c r="A118" s="69" t="s">
        <v>150</v>
      </c>
      <c r="B118" s="10">
        <v>124577</v>
      </c>
      <c r="C118" s="10">
        <v>24241</v>
      </c>
      <c r="D118" s="10">
        <v>15399</v>
      </c>
      <c r="E118" s="10">
        <v>3572</v>
      </c>
      <c r="F118" s="10">
        <f>B118-C118-D118-E118</f>
        <v>81365</v>
      </c>
      <c r="G118" s="10">
        <v>206</v>
      </c>
      <c r="H118" s="10">
        <f>F118-G118</f>
        <v>81159</v>
      </c>
      <c r="I118" s="10">
        <v>52261</v>
      </c>
      <c r="J118" s="10">
        <v>1886</v>
      </c>
      <c r="K118" s="10">
        <f>H118-I118-J118</f>
        <v>27012</v>
      </c>
      <c r="L118" s="116">
        <v>763</v>
      </c>
    </row>
    <row r="119" spans="1:12" ht="19.5" customHeight="1">
      <c r="A119" s="69" t="s">
        <v>151</v>
      </c>
      <c r="B119" s="10">
        <v>3815</v>
      </c>
      <c r="C119" s="10">
        <v>1778</v>
      </c>
      <c r="D119" s="10">
        <v>349</v>
      </c>
      <c r="E119" s="10">
        <v>100</v>
      </c>
      <c r="F119" s="10">
        <f>B119-C119-D119-E119</f>
        <v>1588</v>
      </c>
      <c r="G119" s="10">
        <v>45</v>
      </c>
      <c r="H119" s="10">
        <f>F119-G119</f>
        <v>1543</v>
      </c>
      <c r="I119" s="10">
        <v>943</v>
      </c>
      <c r="J119" s="10">
        <v>109</v>
      </c>
      <c r="K119" s="10">
        <f>H119-I119-J119</f>
        <v>491</v>
      </c>
      <c r="L119" s="116">
        <v>9</v>
      </c>
    </row>
    <row r="120" spans="1:12" ht="19.5" customHeight="1">
      <c r="A120" s="69" t="s">
        <v>152</v>
      </c>
      <c r="B120" s="10">
        <v>25311</v>
      </c>
      <c r="C120" s="10">
        <v>10881</v>
      </c>
      <c r="D120" s="10">
        <v>3567</v>
      </c>
      <c r="E120" s="10">
        <v>406</v>
      </c>
      <c r="F120" s="10">
        <f>B120-C120-D120-E120</f>
        <v>10457</v>
      </c>
      <c r="G120" s="10">
        <v>21</v>
      </c>
      <c r="H120" s="10">
        <f>F120-G120</f>
        <v>10436</v>
      </c>
      <c r="I120" s="10">
        <v>3116</v>
      </c>
      <c r="J120" s="10">
        <v>196</v>
      </c>
      <c r="K120" s="10">
        <f>H120-I120-J120</f>
        <v>7124</v>
      </c>
      <c r="L120" s="116">
        <v>0</v>
      </c>
    </row>
    <row r="121" spans="1:12" ht="19.5" customHeight="1">
      <c r="A121" s="153" t="s">
        <v>153</v>
      </c>
      <c r="B121" s="161">
        <f t="shared" ref="B121:H121" si="44">SUM(B122:B124)</f>
        <v>89600</v>
      </c>
      <c r="C121" s="161">
        <f t="shared" si="44"/>
        <v>25974</v>
      </c>
      <c r="D121" s="161">
        <f t="shared" si="44"/>
        <v>5538</v>
      </c>
      <c r="E121" s="161">
        <f t="shared" si="44"/>
        <v>1311</v>
      </c>
      <c r="F121" s="161">
        <f t="shared" si="44"/>
        <v>56777</v>
      </c>
      <c r="G121" s="161">
        <f t="shared" si="44"/>
        <v>198</v>
      </c>
      <c r="H121" s="161">
        <f t="shared" si="44"/>
        <v>56579</v>
      </c>
      <c r="I121" s="161">
        <f>SUM(I122:I124)</f>
        <v>52630</v>
      </c>
      <c r="J121" s="161">
        <f>SUM(J122:J124)</f>
        <v>1673</v>
      </c>
      <c r="K121" s="161">
        <f>SUM(K122:K124)</f>
        <v>2276</v>
      </c>
      <c r="L121" s="168">
        <f>SUM(L122:L124)</f>
        <v>189</v>
      </c>
    </row>
    <row r="122" spans="1:12" ht="19.5" customHeight="1">
      <c r="A122" s="69" t="s">
        <v>154</v>
      </c>
      <c r="B122" s="10">
        <v>85260</v>
      </c>
      <c r="C122" s="10">
        <v>23437</v>
      </c>
      <c r="D122" s="10">
        <v>5312</v>
      </c>
      <c r="E122" s="10">
        <v>1224</v>
      </c>
      <c r="F122" s="10">
        <f>B122-C122-D122-E122</f>
        <v>55287</v>
      </c>
      <c r="G122" s="10">
        <v>175</v>
      </c>
      <c r="H122" s="10">
        <f>F122-G122</f>
        <v>55112</v>
      </c>
      <c r="I122" s="10">
        <v>51576</v>
      </c>
      <c r="J122" s="10">
        <v>1560</v>
      </c>
      <c r="K122" s="10">
        <f>H122-I122-J122</f>
        <v>1976</v>
      </c>
      <c r="L122" s="116">
        <v>142</v>
      </c>
    </row>
    <row r="123" spans="1:12" ht="19.5" customHeight="1">
      <c r="A123" s="69" t="s">
        <v>155</v>
      </c>
      <c r="B123" s="10">
        <v>3455</v>
      </c>
      <c r="C123" s="10">
        <v>2148</v>
      </c>
      <c r="D123" s="10">
        <v>146</v>
      </c>
      <c r="E123" s="10">
        <v>52</v>
      </c>
      <c r="F123" s="10">
        <f>B123-C123-D123-E123</f>
        <v>1109</v>
      </c>
      <c r="G123" s="10">
        <v>16</v>
      </c>
      <c r="H123" s="10">
        <f>F123-G123</f>
        <v>1093</v>
      </c>
      <c r="I123" s="10">
        <v>754</v>
      </c>
      <c r="J123" s="10">
        <v>68</v>
      </c>
      <c r="K123" s="10">
        <f>H123-I123-J123</f>
        <v>271</v>
      </c>
      <c r="L123" s="116">
        <v>45</v>
      </c>
    </row>
    <row r="124" spans="1:12" ht="19.5" customHeight="1">
      <c r="A124" s="69" t="s">
        <v>156</v>
      </c>
      <c r="B124" s="10">
        <v>885</v>
      </c>
      <c r="C124" s="10">
        <v>389</v>
      </c>
      <c r="D124" s="10">
        <v>80</v>
      </c>
      <c r="E124" s="10">
        <v>35</v>
      </c>
      <c r="F124" s="10">
        <f>B124-C124-D124-E124</f>
        <v>381</v>
      </c>
      <c r="G124" s="10">
        <v>7</v>
      </c>
      <c r="H124" s="10">
        <f>F124-G124</f>
        <v>374</v>
      </c>
      <c r="I124" s="10">
        <v>300</v>
      </c>
      <c r="J124" s="10">
        <v>45</v>
      </c>
      <c r="K124" s="10">
        <f>H124-I124-J124</f>
        <v>29</v>
      </c>
      <c r="L124" s="116">
        <v>2</v>
      </c>
    </row>
    <row r="125" spans="1:12" ht="19.5" customHeight="1">
      <c r="A125" s="153" t="s">
        <v>157</v>
      </c>
      <c r="B125" s="161">
        <f t="shared" ref="B125:H125" si="45">SUM(B126:B130)</f>
        <v>156363</v>
      </c>
      <c r="C125" s="161">
        <f t="shared" si="45"/>
        <v>45982</v>
      </c>
      <c r="D125" s="161">
        <f t="shared" si="45"/>
        <v>8326</v>
      </c>
      <c r="E125" s="161">
        <f t="shared" si="45"/>
        <v>2232</v>
      </c>
      <c r="F125" s="161">
        <f t="shared" si="45"/>
        <v>99823</v>
      </c>
      <c r="G125" s="161">
        <f t="shared" si="45"/>
        <v>581</v>
      </c>
      <c r="H125" s="161">
        <f t="shared" si="45"/>
        <v>99242</v>
      </c>
      <c r="I125" s="161">
        <f>SUM(I126:I130)</f>
        <v>83879</v>
      </c>
      <c r="J125" s="161">
        <f>SUM(J126:J130)</f>
        <v>3264</v>
      </c>
      <c r="K125" s="161">
        <f>SUM(K126:K130)</f>
        <v>12099</v>
      </c>
      <c r="L125" s="168">
        <f>SUM(L126:L130)</f>
        <v>262</v>
      </c>
    </row>
    <row r="126" spans="1:12" ht="19.5" customHeight="1">
      <c r="A126" s="69" t="s">
        <v>158</v>
      </c>
      <c r="B126" s="10">
        <v>23018</v>
      </c>
      <c r="C126" s="10">
        <v>7988</v>
      </c>
      <c r="D126" s="10">
        <v>1614</v>
      </c>
      <c r="E126" s="10">
        <v>643</v>
      </c>
      <c r="F126" s="10">
        <f>B126-C126-D126-E126</f>
        <v>12773</v>
      </c>
      <c r="G126" s="10">
        <v>14</v>
      </c>
      <c r="H126" s="10">
        <f>F126-G126</f>
        <v>12759</v>
      </c>
      <c r="I126" s="10">
        <v>11831</v>
      </c>
      <c r="J126" s="10">
        <v>311</v>
      </c>
      <c r="K126" s="10">
        <f>H126-I126-J126</f>
        <v>617</v>
      </c>
      <c r="L126" s="116">
        <v>10</v>
      </c>
    </row>
    <row r="127" spans="1:12" ht="19.5" customHeight="1">
      <c r="A127" s="69" t="s">
        <v>159</v>
      </c>
      <c r="B127" s="10">
        <v>75951</v>
      </c>
      <c r="C127" s="10">
        <v>16863</v>
      </c>
      <c r="D127" s="10">
        <v>3759</v>
      </c>
      <c r="E127" s="10">
        <v>1137</v>
      </c>
      <c r="F127" s="10">
        <f>B127-C127-D127-E127</f>
        <v>54192</v>
      </c>
      <c r="G127" s="10">
        <v>178</v>
      </c>
      <c r="H127" s="10">
        <f>F127-G127</f>
        <v>54014</v>
      </c>
      <c r="I127" s="10">
        <v>47005</v>
      </c>
      <c r="J127" s="10">
        <v>828</v>
      </c>
      <c r="K127" s="10">
        <f>H127-I127-J127</f>
        <v>6181</v>
      </c>
      <c r="L127" s="116">
        <v>141</v>
      </c>
    </row>
    <row r="128" spans="1:12" ht="19.5" customHeight="1">
      <c r="A128" s="69" t="s">
        <v>160</v>
      </c>
      <c r="B128" s="10">
        <v>8465</v>
      </c>
      <c r="C128" s="10">
        <v>2211</v>
      </c>
      <c r="D128" s="10">
        <v>342</v>
      </c>
      <c r="E128" s="10">
        <v>169</v>
      </c>
      <c r="F128" s="10">
        <f>B128-C128-D128-E128</f>
        <v>5743</v>
      </c>
      <c r="G128" s="10">
        <v>41</v>
      </c>
      <c r="H128" s="10">
        <f>F128-G128</f>
        <v>5702</v>
      </c>
      <c r="I128" s="10">
        <v>5079</v>
      </c>
      <c r="J128" s="10">
        <v>194</v>
      </c>
      <c r="K128" s="10">
        <f>H128-I128-J128</f>
        <v>429</v>
      </c>
      <c r="L128" s="116">
        <v>23</v>
      </c>
    </row>
    <row r="129" spans="1:12" ht="19.5" customHeight="1">
      <c r="A129" s="69" t="s">
        <v>161</v>
      </c>
      <c r="B129" s="10">
        <v>15729</v>
      </c>
      <c r="C129" s="10">
        <v>5226</v>
      </c>
      <c r="D129" s="10">
        <v>1161</v>
      </c>
      <c r="E129" s="10">
        <v>148</v>
      </c>
      <c r="F129" s="10">
        <f>B129-C129-D129-E129</f>
        <v>9194</v>
      </c>
      <c r="G129" s="10">
        <v>168</v>
      </c>
      <c r="H129" s="10">
        <f>F129-G129</f>
        <v>9026</v>
      </c>
      <c r="I129" s="10">
        <v>6321</v>
      </c>
      <c r="J129" s="10">
        <v>746</v>
      </c>
      <c r="K129" s="10">
        <f>H129-I129-J129</f>
        <v>1959</v>
      </c>
      <c r="L129" s="116">
        <v>55</v>
      </c>
    </row>
    <row r="130" spans="1:12" ht="19.5" customHeight="1">
      <c r="A130" s="69" t="s">
        <v>162</v>
      </c>
      <c r="B130" s="10">
        <v>33200</v>
      </c>
      <c r="C130" s="10">
        <v>13694</v>
      </c>
      <c r="D130" s="10">
        <v>1450</v>
      </c>
      <c r="E130" s="10">
        <v>135</v>
      </c>
      <c r="F130" s="10">
        <f>B130-C130-D130-E130</f>
        <v>17921</v>
      </c>
      <c r="G130" s="10">
        <v>180</v>
      </c>
      <c r="H130" s="10">
        <f>F130-G130</f>
        <v>17741</v>
      </c>
      <c r="I130" s="10">
        <v>13643</v>
      </c>
      <c r="J130" s="10">
        <v>1185</v>
      </c>
      <c r="K130" s="10">
        <f>H130-I130-J130</f>
        <v>2913</v>
      </c>
      <c r="L130" s="116">
        <v>33</v>
      </c>
    </row>
    <row r="131" spans="1:12" ht="19.5" customHeight="1">
      <c r="A131" s="153" t="s">
        <v>163</v>
      </c>
      <c r="B131" s="161">
        <f t="shared" ref="B131:H131" si="46">SUM(B132:B138)</f>
        <v>540838</v>
      </c>
      <c r="C131" s="161">
        <f t="shared" si="46"/>
        <v>189403</v>
      </c>
      <c r="D131" s="161">
        <f t="shared" si="46"/>
        <v>52536</v>
      </c>
      <c r="E131" s="161">
        <f t="shared" si="46"/>
        <v>15488</v>
      </c>
      <c r="F131" s="161">
        <f t="shared" si="46"/>
        <v>283411</v>
      </c>
      <c r="G131" s="161">
        <f t="shared" si="46"/>
        <v>708</v>
      </c>
      <c r="H131" s="161">
        <f t="shared" si="46"/>
        <v>282703</v>
      </c>
      <c r="I131" s="161">
        <f>SUM(I132:I138)</f>
        <v>212843</v>
      </c>
      <c r="J131" s="161">
        <f>SUM(J132:J138)</f>
        <v>14753</v>
      </c>
      <c r="K131" s="161">
        <f>SUM(K132:K138)</f>
        <v>55107</v>
      </c>
      <c r="L131" s="168">
        <f>SUM(L132:L138)</f>
        <v>2598</v>
      </c>
    </row>
    <row r="132" spans="1:12" ht="19.5" customHeight="1">
      <c r="A132" s="69" t="s">
        <v>164</v>
      </c>
      <c r="B132" s="10">
        <v>291329</v>
      </c>
      <c r="C132" s="10">
        <v>122555</v>
      </c>
      <c r="D132" s="10">
        <v>27406</v>
      </c>
      <c r="E132" s="10">
        <v>6266</v>
      </c>
      <c r="F132" s="10">
        <f>B132-C132-D132-E132</f>
        <v>135102</v>
      </c>
      <c r="G132" s="10">
        <v>198</v>
      </c>
      <c r="H132" s="10">
        <f>F132-G132</f>
        <v>134904</v>
      </c>
      <c r="I132" s="10">
        <v>92985</v>
      </c>
      <c r="J132" s="10">
        <v>4165</v>
      </c>
      <c r="K132" s="10">
        <f t="shared" ref="K132:K138" si="47">H132-I132-J132</f>
        <v>37754</v>
      </c>
      <c r="L132" s="116">
        <v>149</v>
      </c>
    </row>
    <row r="133" spans="1:12" ht="19.5" customHeight="1">
      <c r="A133" s="69" t="s">
        <v>165</v>
      </c>
      <c r="B133" s="10">
        <v>10712</v>
      </c>
      <c r="C133" s="10">
        <v>5059</v>
      </c>
      <c r="D133" s="10">
        <v>582</v>
      </c>
      <c r="E133" s="10">
        <v>750</v>
      </c>
      <c r="F133" s="10">
        <f t="shared" ref="F133:F138" si="48">B133-C133-D133-E133</f>
        <v>4321</v>
      </c>
      <c r="G133" s="10">
        <v>27</v>
      </c>
      <c r="H133" s="10">
        <f t="shared" ref="H133:H138" si="49">F133-G133</f>
        <v>4294</v>
      </c>
      <c r="I133" s="10">
        <v>4558</v>
      </c>
      <c r="J133" s="10">
        <v>210</v>
      </c>
      <c r="K133" s="10">
        <f t="shared" si="47"/>
        <v>-474</v>
      </c>
      <c r="L133" s="116">
        <v>13</v>
      </c>
    </row>
    <row r="134" spans="1:12" ht="19.5" customHeight="1">
      <c r="A134" s="69" t="s">
        <v>166</v>
      </c>
      <c r="B134" s="10">
        <v>35594</v>
      </c>
      <c r="C134" s="10">
        <v>5008</v>
      </c>
      <c r="D134" s="10">
        <v>2398</v>
      </c>
      <c r="E134" s="10">
        <v>1677</v>
      </c>
      <c r="F134" s="10">
        <f t="shared" si="48"/>
        <v>26511</v>
      </c>
      <c r="G134" s="10">
        <v>10</v>
      </c>
      <c r="H134" s="10">
        <f t="shared" si="49"/>
        <v>26501</v>
      </c>
      <c r="I134" s="10">
        <v>19027</v>
      </c>
      <c r="J134" s="10">
        <v>1422</v>
      </c>
      <c r="K134" s="10">
        <f t="shared" si="47"/>
        <v>6052</v>
      </c>
      <c r="L134" s="116">
        <v>19</v>
      </c>
    </row>
    <row r="135" spans="1:12" ht="19.5" customHeight="1">
      <c r="A135" s="69" t="s">
        <v>167</v>
      </c>
      <c r="B135" s="10">
        <v>39432</v>
      </c>
      <c r="C135" s="10">
        <v>18642</v>
      </c>
      <c r="D135" s="10">
        <v>5773</v>
      </c>
      <c r="E135" s="10">
        <v>771</v>
      </c>
      <c r="F135" s="10">
        <f t="shared" si="48"/>
        <v>14246</v>
      </c>
      <c r="G135" s="10">
        <v>28</v>
      </c>
      <c r="H135" s="10">
        <f t="shared" si="49"/>
        <v>14218</v>
      </c>
      <c r="I135" s="10">
        <v>11041</v>
      </c>
      <c r="J135" s="10">
        <v>1344</v>
      </c>
      <c r="K135" s="10">
        <f t="shared" si="47"/>
        <v>1833</v>
      </c>
      <c r="L135" s="116">
        <v>112</v>
      </c>
    </row>
    <row r="136" spans="1:12" ht="19.5" customHeight="1">
      <c r="A136" s="69" t="s">
        <v>168</v>
      </c>
      <c r="B136" s="10">
        <v>93657</v>
      </c>
      <c r="C136" s="10">
        <v>11152</v>
      </c>
      <c r="D136" s="10">
        <v>9981</v>
      </c>
      <c r="E136" s="10">
        <v>3842</v>
      </c>
      <c r="F136" s="10">
        <f t="shared" si="48"/>
        <v>68682</v>
      </c>
      <c r="G136" s="10">
        <v>44</v>
      </c>
      <c r="H136" s="10">
        <f t="shared" si="49"/>
        <v>68638</v>
      </c>
      <c r="I136" s="10">
        <v>51953</v>
      </c>
      <c r="J136" s="10">
        <v>6055</v>
      </c>
      <c r="K136" s="10">
        <f t="shared" si="47"/>
        <v>10630</v>
      </c>
      <c r="L136" s="116">
        <v>2207</v>
      </c>
    </row>
    <row r="137" spans="1:12" ht="19.5" customHeight="1">
      <c r="A137" s="69" t="s">
        <v>169</v>
      </c>
      <c r="B137" s="10">
        <v>2018</v>
      </c>
      <c r="C137" s="10">
        <v>631</v>
      </c>
      <c r="D137" s="10">
        <v>67</v>
      </c>
      <c r="E137" s="10">
        <v>85</v>
      </c>
      <c r="F137" s="10">
        <f t="shared" si="48"/>
        <v>1235</v>
      </c>
      <c r="G137" s="10">
        <v>6</v>
      </c>
      <c r="H137" s="10">
        <f t="shared" si="49"/>
        <v>1229</v>
      </c>
      <c r="I137" s="10">
        <v>1092</v>
      </c>
      <c r="J137" s="10">
        <v>27</v>
      </c>
      <c r="K137" s="10">
        <f t="shared" si="47"/>
        <v>110</v>
      </c>
      <c r="L137" s="116">
        <v>21</v>
      </c>
    </row>
    <row r="138" spans="1:12" ht="19.5" customHeight="1">
      <c r="A138" s="69" t="s">
        <v>170</v>
      </c>
      <c r="B138" s="10">
        <v>68096</v>
      </c>
      <c r="C138" s="10">
        <v>26356</v>
      </c>
      <c r="D138" s="10">
        <v>6329</v>
      </c>
      <c r="E138" s="10">
        <v>2097</v>
      </c>
      <c r="F138" s="10">
        <f t="shared" si="48"/>
        <v>33314</v>
      </c>
      <c r="G138" s="10">
        <v>395</v>
      </c>
      <c r="H138" s="10">
        <f t="shared" si="49"/>
        <v>32919</v>
      </c>
      <c r="I138" s="10">
        <v>32187</v>
      </c>
      <c r="J138" s="10">
        <v>1530</v>
      </c>
      <c r="K138" s="10">
        <f t="shared" si="47"/>
        <v>-798</v>
      </c>
      <c r="L138" s="116">
        <v>77</v>
      </c>
    </row>
    <row r="139" spans="1:12" ht="19.5" customHeight="1">
      <c r="A139" s="71" t="s">
        <v>7</v>
      </c>
      <c r="B139" s="91">
        <f t="shared" ref="B139:H139" si="50">B140</f>
        <v>852521</v>
      </c>
      <c r="C139" s="91">
        <f t="shared" si="50"/>
        <v>193305</v>
      </c>
      <c r="D139" s="91">
        <f t="shared" si="50"/>
        <v>112829</v>
      </c>
      <c r="E139" s="91">
        <f t="shared" si="50"/>
        <v>42417</v>
      </c>
      <c r="F139" s="91">
        <f t="shared" si="50"/>
        <v>503970</v>
      </c>
      <c r="G139" s="91">
        <f t="shared" si="50"/>
        <v>1370</v>
      </c>
      <c r="H139" s="91">
        <f t="shared" si="50"/>
        <v>502600</v>
      </c>
      <c r="I139" s="91">
        <f>I140</f>
        <v>341216</v>
      </c>
      <c r="J139" s="91">
        <f>J140</f>
        <v>26755</v>
      </c>
      <c r="K139" s="91">
        <f>K140</f>
        <v>134629</v>
      </c>
      <c r="L139" s="115">
        <f>L140</f>
        <v>12203</v>
      </c>
    </row>
    <row r="140" spans="1:12" ht="19.5" customHeight="1">
      <c r="A140" s="153" t="s">
        <v>172</v>
      </c>
      <c r="B140" s="161">
        <f t="shared" ref="B140:L140" si="51">SUM(B141:B150)</f>
        <v>852521</v>
      </c>
      <c r="C140" s="161">
        <f t="shared" si="51"/>
        <v>193305</v>
      </c>
      <c r="D140" s="161">
        <f t="shared" si="51"/>
        <v>112829</v>
      </c>
      <c r="E140" s="161">
        <f t="shared" si="51"/>
        <v>42417</v>
      </c>
      <c r="F140" s="161">
        <f t="shared" si="51"/>
        <v>503970</v>
      </c>
      <c r="G140" s="161">
        <f t="shared" si="51"/>
        <v>1370</v>
      </c>
      <c r="H140" s="161">
        <f t="shared" si="51"/>
        <v>502600</v>
      </c>
      <c r="I140" s="161">
        <f t="shared" si="51"/>
        <v>341216</v>
      </c>
      <c r="J140" s="161">
        <f t="shared" si="51"/>
        <v>26755</v>
      </c>
      <c r="K140" s="161">
        <f t="shared" si="51"/>
        <v>134629</v>
      </c>
      <c r="L140" s="168">
        <f t="shared" si="51"/>
        <v>12203</v>
      </c>
    </row>
    <row r="141" spans="1:12" ht="19.5" customHeight="1">
      <c r="A141" s="69" t="s">
        <v>174</v>
      </c>
      <c r="B141" s="10">
        <v>57353</v>
      </c>
      <c r="C141" s="10">
        <v>10011</v>
      </c>
      <c r="D141" s="10">
        <v>2567</v>
      </c>
      <c r="E141" s="10">
        <v>2412</v>
      </c>
      <c r="F141" s="10">
        <f>+B141-C141-D141-E141</f>
        <v>42363</v>
      </c>
      <c r="G141" s="10">
        <v>108</v>
      </c>
      <c r="H141" s="10">
        <f>F141-G141</f>
        <v>42255</v>
      </c>
      <c r="I141" s="10">
        <v>36660</v>
      </c>
      <c r="J141" s="10">
        <v>1509</v>
      </c>
      <c r="K141" s="10">
        <f t="shared" ref="K141:K148" si="52">H141-I141-J141</f>
        <v>4086</v>
      </c>
      <c r="L141" s="116">
        <v>652</v>
      </c>
    </row>
    <row r="142" spans="1:12" ht="19.5" customHeight="1">
      <c r="A142" s="69" t="s">
        <v>827</v>
      </c>
      <c r="B142" s="10">
        <v>171463</v>
      </c>
      <c r="C142" s="10">
        <v>44352</v>
      </c>
      <c r="D142" s="10">
        <v>47687</v>
      </c>
      <c r="E142" s="10">
        <v>1931</v>
      </c>
      <c r="F142" s="10">
        <f t="shared" ref="F142:F148" si="53">+B142-C142-D142-E142</f>
        <v>77493</v>
      </c>
      <c r="G142" s="10">
        <v>71</v>
      </c>
      <c r="H142" s="10">
        <f t="shared" ref="H142:H148" si="54">F142-G142</f>
        <v>77422</v>
      </c>
      <c r="I142" s="10">
        <v>18555</v>
      </c>
      <c r="J142" s="10">
        <v>4167</v>
      </c>
      <c r="K142" s="10">
        <f t="shared" si="52"/>
        <v>54700</v>
      </c>
      <c r="L142" s="116">
        <v>1020</v>
      </c>
    </row>
    <row r="143" spans="1:12" ht="19.5" customHeight="1">
      <c r="A143" s="69" t="s">
        <v>176</v>
      </c>
      <c r="B143" s="10">
        <v>172553</v>
      </c>
      <c r="C143" s="10">
        <v>21223</v>
      </c>
      <c r="D143" s="10">
        <v>8000</v>
      </c>
      <c r="E143" s="10">
        <v>10878</v>
      </c>
      <c r="F143" s="10">
        <f t="shared" si="53"/>
        <v>132452</v>
      </c>
      <c r="G143" s="10">
        <v>210</v>
      </c>
      <c r="H143" s="10">
        <f t="shared" si="54"/>
        <v>132242</v>
      </c>
      <c r="I143" s="10">
        <v>95691</v>
      </c>
      <c r="J143" s="10">
        <v>6674</v>
      </c>
      <c r="K143" s="10">
        <f t="shared" si="52"/>
        <v>29877</v>
      </c>
      <c r="L143" s="116">
        <v>4639</v>
      </c>
    </row>
    <row r="144" spans="1:12" ht="19.5" customHeight="1">
      <c r="A144" s="69" t="s">
        <v>177</v>
      </c>
      <c r="B144" s="10">
        <v>242</v>
      </c>
      <c r="C144" s="10">
        <v>38</v>
      </c>
      <c r="D144" s="10">
        <v>18</v>
      </c>
      <c r="E144" s="10">
        <v>6</v>
      </c>
      <c r="F144" s="10">
        <f t="shared" si="53"/>
        <v>180</v>
      </c>
      <c r="G144" s="10">
        <v>1</v>
      </c>
      <c r="H144" s="10">
        <f t="shared" si="54"/>
        <v>179</v>
      </c>
      <c r="I144" s="10">
        <v>158</v>
      </c>
      <c r="J144" s="10">
        <v>15</v>
      </c>
      <c r="K144" s="10">
        <f t="shared" si="52"/>
        <v>6</v>
      </c>
      <c r="L144" s="116">
        <v>2</v>
      </c>
    </row>
    <row r="145" spans="1:12" ht="19.5" customHeight="1">
      <c r="A145" s="69" t="s">
        <v>178</v>
      </c>
      <c r="B145" s="10">
        <v>16824</v>
      </c>
      <c r="C145" s="10">
        <v>4212</v>
      </c>
      <c r="D145" s="10">
        <v>1662</v>
      </c>
      <c r="E145" s="10">
        <v>1071</v>
      </c>
      <c r="F145" s="10">
        <f t="shared" si="53"/>
        <v>9879</v>
      </c>
      <c r="G145" s="10">
        <v>41</v>
      </c>
      <c r="H145" s="10">
        <f t="shared" si="54"/>
        <v>9838</v>
      </c>
      <c r="I145" s="10">
        <v>5985</v>
      </c>
      <c r="J145" s="10">
        <v>471</v>
      </c>
      <c r="K145" s="10">
        <f t="shared" si="52"/>
        <v>3382</v>
      </c>
      <c r="L145" s="116">
        <v>80</v>
      </c>
    </row>
    <row r="146" spans="1:12" ht="19.5" customHeight="1">
      <c r="A146" s="69" t="s">
        <v>180</v>
      </c>
      <c r="B146" s="10">
        <v>254748</v>
      </c>
      <c r="C146" s="10">
        <v>49097</v>
      </c>
      <c r="D146" s="10">
        <v>33698</v>
      </c>
      <c r="E146" s="10">
        <v>15897</v>
      </c>
      <c r="F146" s="10">
        <f t="shared" si="53"/>
        <v>156056</v>
      </c>
      <c r="G146" s="10">
        <v>213</v>
      </c>
      <c r="H146" s="10">
        <f t="shared" si="54"/>
        <v>155843</v>
      </c>
      <c r="I146" s="10">
        <v>116187</v>
      </c>
      <c r="J146" s="10">
        <v>9782</v>
      </c>
      <c r="K146" s="10">
        <f t="shared" si="52"/>
        <v>29874</v>
      </c>
      <c r="L146" s="116">
        <v>5463</v>
      </c>
    </row>
    <row r="147" spans="1:12" ht="19.5" customHeight="1">
      <c r="A147" s="69" t="s">
        <v>181</v>
      </c>
      <c r="B147" s="10">
        <v>17235</v>
      </c>
      <c r="C147" s="10">
        <v>6476</v>
      </c>
      <c r="D147" s="10">
        <v>1583</v>
      </c>
      <c r="E147" s="10">
        <v>1068</v>
      </c>
      <c r="F147" s="10">
        <f t="shared" si="53"/>
        <v>8108</v>
      </c>
      <c r="G147" s="10">
        <v>107</v>
      </c>
      <c r="H147" s="10">
        <f t="shared" si="54"/>
        <v>8001</v>
      </c>
      <c r="I147" s="10">
        <v>8224</v>
      </c>
      <c r="J147" s="10">
        <v>723</v>
      </c>
      <c r="K147" s="10">
        <f t="shared" si="52"/>
        <v>-946</v>
      </c>
      <c r="L147" s="116">
        <v>10</v>
      </c>
    </row>
    <row r="148" spans="1:12" ht="19.5" customHeight="1">
      <c r="A148" s="69" t="s">
        <v>182</v>
      </c>
      <c r="B148" s="10">
        <v>23949</v>
      </c>
      <c r="C148" s="10">
        <v>5026</v>
      </c>
      <c r="D148" s="10">
        <v>1534</v>
      </c>
      <c r="E148" s="10">
        <v>2425</v>
      </c>
      <c r="F148" s="10">
        <f t="shared" si="53"/>
        <v>14964</v>
      </c>
      <c r="G148" s="10">
        <v>109</v>
      </c>
      <c r="H148" s="10">
        <f t="shared" si="54"/>
        <v>14855</v>
      </c>
      <c r="I148" s="10">
        <v>13829</v>
      </c>
      <c r="J148" s="10">
        <v>362</v>
      </c>
      <c r="K148" s="10">
        <f t="shared" si="52"/>
        <v>664</v>
      </c>
      <c r="L148" s="116">
        <v>90</v>
      </c>
    </row>
    <row r="149" spans="1:12" ht="19.5" customHeight="1">
      <c r="A149" s="69" t="s">
        <v>183</v>
      </c>
      <c r="B149" s="10">
        <v>7966</v>
      </c>
      <c r="C149" s="10">
        <v>2293</v>
      </c>
      <c r="D149" s="10">
        <v>853</v>
      </c>
      <c r="E149" s="10">
        <v>318</v>
      </c>
      <c r="F149" s="10">
        <f t="shared" ref="F149" si="55">+B149-C149-D149-E149</f>
        <v>4502</v>
      </c>
      <c r="G149" s="10">
        <v>110</v>
      </c>
      <c r="H149" s="10">
        <f t="shared" ref="H149" si="56">F149-G149</f>
        <v>4392</v>
      </c>
      <c r="I149" s="10">
        <v>3360</v>
      </c>
      <c r="J149" s="10">
        <v>722</v>
      </c>
      <c r="K149" s="10">
        <f t="shared" ref="K149" si="57">H149-I149-J149</f>
        <v>310</v>
      </c>
      <c r="L149" s="116">
        <v>0</v>
      </c>
    </row>
    <row r="150" spans="1:12" ht="19.5" customHeight="1">
      <c r="A150" s="69" t="s">
        <v>184</v>
      </c>
      <c r="B150" s="10">
        <v>130188</v>
      </c>
      <c r="C150" s="10">
        <v>50577</v>
      </c>
      <c r="D150" s="10">
        <v>15227</v>
      </c>
      <c r="E150" s="10">
        <v>6411</v>
      </c>
      <c r="F150" s="10">
        <f t="shared" ref="F150" si="58">+B150-C150-D150-E150</f>
        <v>57973</v>
      </c>
      <c r="G150" s="10">
        <v>400</v>
      </c>
      <c r="H150" s="10">
        <f t="shared" ref="H150" si="59">F150-G150</f>
        <v>57573</v>
      </c>
      <c r="I150" s="10">
        <v>42567</v>
      </c>
      <c r="J150" s="10">
        <v>2330</v>
      </c>
      <c r="K150" s="10">
        <f t="shared" ref="K150" si="60">H150-I150-J150</f>
        <v>12676</v>
      </c>
      <c r="L150" s="116">
        <v>247</v>
      </c>
    </row>
    <row r="151" spans="1:12" ht="19.5" customHeight="1">
      <c r="A151" s="71" t="s">
        <v>8</v>
      </c>
      <c r="B151" s="91">
        <f t="shared" ref="B151:L151" si="61">B152+B158+B162</f>
        <v>1300397</v>
      </c>
      <c r="C151" s="91">
        <f t="shared" si="61"/>
        <v>409655</v>
      </c>
      <c r="D151" s="91">
        <f t="shared" si="61"/>
        <v>63461</v>
      </c>
      <c r="E151" s="91">
        <f t="shared" si="61"/>
        <v>45864</v>
      </c>
      <c r="F151" s="91">
        <f t="shared" si="61"/>
        <v>781417</v>
      </c>
      <c r="G151" s="91">
        <f t="shared" si="61"/>
        <v>1606</v>
      </c>
      <c r="H151" s="91">
        <f t="shared" si="61"/>
        <v>779811</v>
      </c>
      <c r="I151" s="91">
        <f t="shared" si="61"/>
        <v>513244</v>
      </c>
      <c r="J151" s="91">
        <f t="shared" si="61"/>
        <v>45541</v>
      </c>
      <c r="K151" s="91">
        <f t="shared" si="61"/>
        <v>221026</v>
      </c>
      <c r="L151" s="115">
        <f t="shared" si="61"/>
        <v>9574</v>
      </c>
    </row>
    <row r="152" spans="1:12" ht="19.5" customHeight="1">
      <c r="A152" s="153" t="s">
        <v>186</v>
      </c>
      <c r="B152" s="161">
        <f t="shared" ref="B152" si="62">SUM(B153:B157)</f>
        <v>1157531</v>
      </c>
      <c r="C152" s="161">
        <f t="shared" ref="C152:H152" si="63">SUM(C153:C157)</f>
        <v>363609</v>
      </c>
      <c r="D152" s="161">
        <f t="shared" si="63"/>
        <v>57147</v>
      </c>
      <c r="E152" s="161">
        <f t="shared" si="63"/>
        <v>42540</v>
      </c>
      <c r="F152" s="161">
        <f t="shared" si="63"/>
        <v>694235</v>
      </c>
      <c r="G152" s="161">
        <f t="shared" si="63"/>
        <v>1357</v>
      </c>
      <c r="H152" s="161">
        <f t="shared" si="63"/>
        <v>692878</v>
      </c>
      <c r="I152" s="161">
        <f>SUM(I153:I157)</f>
        <v>436261</v>
      </c>
      <c r="J152" s="161">
        <f>SUM(J153:J157)</f>
        <v>41143</v>
      </c>
      <c r="K152" s="161">
        <f>SUM(K153:K157)</f>
        <v>215474</v>
      </c>
      <c r="L152" s="168">
        <f>SUM(L153:L157)</f>
        <v>8873</v>
      </c>
    </row>
    <row r="153" spans="1:12" ht="19.5" customHeight="1">
      <c r="A153" s="69" t="s">
        <v>187</v>
      </c>
      <c r="B153" s="10">
        <v>489442</v>
      </c>
      <c r="C153" s="10">
        <v>218052</v>
      </c>
      <c r="D153" s="10">
        <v>14728</v>
      </c>
      <c r="E153" s="10">
        <v>13537</v>
      </c>
      <c r="F153" s="10">
        <f>B153-C153-D153-E153</f>
        <v>243125</v>
      </c>
      <c r="G153" s="10">
        <v>271</v>
      </c>
      <c r="H153" s="10">
        <f>F153-G153</f>
        <v>242854</v>
      </c>
      <c r="I153" s="10">
        <v>167390</v>
      </c>
      <c r="J153" s="10">
        <v>19508</v>
      </c>
      <c r="K153" s="10">
        <f>H153-I153-J153</f>
        <v>55956</v>
      </c>
      <c r="L153" s="116">
        <v>6099</v>
      </c>
    </row>
    <row r="154" spans="1:12" ht="19.5" customHeight="1">
      <c r="A154" s="69" t="s">
        <v>188</v>
      </c>
      <c r="B154" s="10">
        <v>81294</v>
      </c>
      <c r="C154" s="10">
        <v>6546</v>
      </c>
      <c r="D154" s="10">
        <v>4107</v>
      </c>
      <c r="E154" s="10">
        <v>3869</v>
      </c>
      <c r="F154" s="10">
        <f>B154-C154-D154-E154</f>
        <v>66772</v>
      </c>
      <c r="G154" s="10">
        <v>103</v>
      </c>
      <c r="H154" s="10">
        <f>F154-G154</f>
        <v>66669</v>
      </c>
      <c r="I154" s="10">
        <v>30555</v>
      </c>
      <c r="J154" s="10">
        <v>773</v>
      </c>
      <c r="K154" s="10">
        <f>H154-I154-J154</f>
        <v>35341</v>
      </c>
      <c r="L154" s="116">
        <v>107</v>
      </c>
    </row>
    <row r="155" spans="1:12" ht="19.5" customHeight="1">
      <c r="A155" s="69" t="s">
        <v>189</v>
      </c>
      <c r="B155" s="10">
        <v>264032</v>
      </c>
      <c r="C155" s="10">
        <v>45199</v>
      </c>
      <c r="D155" s="10">
        <v>18539</v>
      </c>
      <c r="E155" s="10">
        <v>13625</v>
      </c>
      <c r="F155" s="10">
        <f>B155-C155-D155-E155</f>
        <v>186669</v>
      </c>
      <c r="G155" s="10">
        <v>339</v>
      </c>
      <c r="H155" s="10">
        <f>F155-G155</f>
        <v>186330</v>
      </c>
      <c r="I155" s="10">
        <v>97714</v>
      </c>
      <c r="J155" s="10">
        <v>8666</v>
      </c>
      <c r="K155" s="10">
        <f>H155-I155-J155</f>
        <v>79950</v>
      </c>
      <c r="L155" s="116">
        <v>572</v>
      </c>
    </row>
    <row r="156" spans="1:12" ht="19.5" customHeight="1">
      <c r="A156" s="69" t="s">
        <v>190</v>
      </c>
      <c r="B156" s="10">
        <v>97421</v>
      </c>
      <c r="C156" s="10">
        <v>32968</v>
      </c>
      <c r="D156" s="10">
        <v>4686</v>
      </c>
      <c r="E156" s="10">
        <v>1985</v>
      </c>
      <c r="F156" s="10">
        <f>B156-C156-D156-E156</f>
        <v>57782</v>
      </c>
      <c r="G156" s="10">
        <v>173</v>
      </c>
      <c r="H156" s="10">
        <f>F156-G156</f>
        <v>57609</v>
      </c>
      <c r="I156" s="10">
        <v>40126</v>
      </c>
      <c r="J156" s="10">
        <v>2796</v>
      </c>
      <c r="K156" s="10">
        <f>H156-I156-J156</f>
        <v>14687</v>
      </c>
      <c r="L156" s="116">
        <v>121</v>
      </c>
    </row>
    <row r="157" spans="1:12" ht="19.5" customHeight="1">
      <c r="A157" s="69" t="s">
        <v>191</v>
      </c>
      <c r="B157" s="10">
        <v>225342</v>
      </c>
      <c r="C157" s="10">
        <v>60844</v>
      </c>
      <c r="D157" s="10">
        <v>15087</v>
      </c>
      <c r="E157" s="10">
        <v>9524</v>
      </c>
      <c r="F157" s="10">
        <f>B157-C157-D157-E157</f>
        <v>139887</v>
      </c>
      <c r="G157" s="10">
        <v>471</v>
      </c>
      <c r="H157" s="10">
        <f>F157-G157</f>
        <v>139416</v>
      </c>
      <c r="I157" s="10">
        <v>100476</v>
      </c>
      <c r="J157" s="10">
        <v>9400</v>
      </c>
      <c r="K157" s="10">
        <f>H157-I157-J157</f>
        <v>29540</v>
      </c>
      <c r="L157" s="116">
        <v>1974</v>
      </c>
    </row>
    <row r="158" spans="1:12" ht="19.5" customHeight="1">
      <c r="A158" s="153" t="s">
        <v>192</v>
      </c>
      <c r="B158" s="161">
        <f t="shared" ref="B158:L158" si="64">SUM(B159:B161)</f>
        <v>70893</v>
      </c>
      <c r="C158" s="161">
        <f t="shared" si="64"/>
        <v>21294</v>
      </c>
      <c r="D158" s="161">
        <f t="shared" si="64"/>
        <v>2099</v>
      </c>
      <c r="E158" s="161">
        <f t="shared" si="64"/>
        <v>1333</v>
      </c>
      <c r="F158" s="161">
        <f t="shared" si="64"/>
        <v>46167</v>
      </c>
      <c r="G158" s="161">
        <f t="shared" si="64"/>
        <v>107</v>
      </c>
      <c r="H158" s="161">
        <f t="shared" si="64"/>
        <v>46060</v>
      </c>
      <c r="I158" s="161">
        <f t="shared" si="64"/>
        <v>38253</v>
      </c>
      <c r="J158" s="161">
        <f t="shared" si="64"/>
        <v>3314</v>
      </c>
      <c r="K158" s="161">
        <f t="shared" si="64"/>
        <v>4493</v>
      </c>
      <c r="L158" s="168">
        <f t="shared" si="64"/>
        <v>686</v>
      </c>
    </row>
    <row r="159" spans="1:12" ht="19.5" customHeight="1">
      <c r="A159" s="69" t="s">
        <v>193</v>
      </c>
      <c r="B159" s="10">
        <v>1849</v>
      </c>
      <c r="C159" s="10">
        <v>360</v>
      </c>
      <c r="D159" s="10">
        <v>133</v>
      </c>
      <c r="E159" s="10">
        <v>73</v>
      </c>
      <c r="F159" s="10">
        <f>B159-C159-D159-E159</f>
        <v>1283</v>
      </c>
      <c r="G159" s="10">
        <v>8</v>
      </c>
      <c r="H159" s="10">
        <f>F159-G159</f>
        <v>1275</v>
      </c>
      <c r="I159" s="10">
        <v>1126</v>
      </c>
      <c r="J159" s="10">
        <v>26</v>
      </c>
      <c r="K159" s="10">
        <f>H159-I159-J159</f>
        <v>123</v>
      </c>
      <c r="L159" s="116">
        <v>2</v>
      </c>
    </row>
    <row r="160" spans="1:12" ht="19.5" customHeight="1">
      <c r="A160" s="69" t="s">
        <v>195</v>
      </c>
      <c r="B160" s="10">
        <v>45189</v>
      </c>
      <c r="C160" s="10">
        <v>13088</v>
      </c>
      <c r="D160" s="10">
        <v>1371</v>
      </c>
      <c r="E160" s="10">
        <v>986</v>
      </c>
      <c r="F160" s="10">
        <f>B160-C160-D160-E160</f>
        <v>29744</v>
      </c>
      <c r="G160" s="10">
        <v>72</v>
      </c>
      <c r="H160" s="10">
        <f>F160-G160</f>
        <v>29672</v>
      </c>
      <c r="I160" s="10">
        <v>23128</v>
      </c>
      <c r="J160" s="10">
        <v>2106</v>
      </c>
      <c r="K160" s="10">
        <f>H160-I160-J160</f>
        <v>4438</v>
      </c>
      <c r="L160" s="116">
        <v>639</v>
      </c>
    </row>
    <row r="161" spans="1:12" ht="19.5" customHeight="1">
      <c r="A161" s="69" t="s">
        <v>196</v>
      </c>
      <c r="B161" s="10">
        <v>23855</v>
      </c>
      <c r="C161" s="10">
        <v>7846</v>
      </c>
      <c r="D161" s="10">
        <v>595</v>
      </c>
      <c r="E161" s="10">
        <v>274</v>
      </c>
      <c r="F161" s="10">
        <f t="shared" ref="F161" si="65">B161-C161-D161-E161</f>
        <v>15140</v>
      </c>
      <c r="G161" s="10">
        <v>27</v>
      </c>
      <c r="H161" s="10">
        <f t="shared" ref="H161" si="66">F161-G161</f>
        <v>15113</v>
      </c>
      <c r="I161" s="10">
        <v>13999</v>
      </c>
      <c r="J161" s="10">
        <v>1182</v>
      </c>
      <c r="K161" s="10">
        <f t="shared" ref="K161" si="67">H161-I161-J161</f>
        <v>-68</v>
      </c>
      <c r="L161" s="116">
        <v>45</v>
      </c>
    </row>
    <row r="162" spans="1:12" ht="19.5" customHeight="1">
      <c r="A162" s="153" t="s">
        <v>197</v>
      </c>
      <c r="B162" s="161">
        <f t="shared" ref="B162:H162" si="68">SUM(B163:B165)</f>
        <v>71973</v>
      </c>
      <c r="C162" s="161">
        <f t="shared" si="68"/>
        <v>24752</v>
      </c>
      <c r="D162" s="161">
        <f t="shared" si="68"/>
        <v>4215</v>
      </c>
      <c r="E162" s="161">
        <f t="shared" si="68"/>
        <v>1991</v>
      </c>
      <c r="F162" s="161">
        <f t="shared" si="68"/>
        <v>41015</v>
      </c>
      <c r="G162" s="161">
        <f t="shared" si="68"/>
        <v>142</v>
      </c>
      <c r="H162" s="161">
        <f t="shared" si="68"/>
        <v>40873</v>
      </c>
      <c r="I162" s="161">
        <f>SUM(I163:I165)</f>
        <v>38730</v>
      </c>
      <c r="J162" s="161">
        <f>SUM(J163:J165)</f>
        <v>1084</v>
      </c>
      <c r="K162" s="161">
        <f>SUM(K163:K165)</f>
        <v>1059</v>
      </c>
      <c r="L162" s="168">
        <f>SUM(L163:L165)</f>
        <v>15</v>
      </c>
    </row>
    <row r="163" spans="1:12" ht="19.5" customHeight="1">
      <c r="A163" s="69" t="s">
        <v>198</v>
      </c>
      <c r="B163" s="10">
        <v>8764</v>
      </c>
      <c r="C163" s="10">
        <v>2120</v>
      </c>
      <c r="D163" s="10">
        <v>454</v>
      </c>
      <c r="E163" s="10">
        <v>106</v>
      </c>
      <c r="F163" s="10">
        <f>B163-C163-D163-E163</f>
        <v>6084</v>
      </c>
      <c r="G163" s="10">
        <v>28</v>
      </c>
      <c r="H163" s="10">
        <f>F163-G163</f>
        <v>6056</v>
      </c>
      <c r="I163" s="10">
        <v>5889</v>
      </c>
      <c r="J163" s="10">
        <v>165</v>
      </c>
      <c r="K163" s="10">
        <f>H163-I163-J163</f>
        <v>2</v>
      </c>
      <c r="L163" s="116">
        <v>0</v>
      </c>
    </row>
    <row r="164" spans="1:12" ht="19.5" customHeight="1">
      <c r="A164" s="69" t="s">
        <v>199</v>
      </c>
      <c r="B164" s="10">
        <v>16553</v>
      </c>
      <c r="C164" s="10">
        <v>3494</v>
      </c>
      <c r="D164" s="10">
        <v>849</v>
      </c>
      <c r="E164" s="10">
        <v>838</v>
      </c>
      <c r="F164" s="10">
        <f>B164-C164-D164-E164</f>
        <v>11372</v>
      </c>
      <c r="G164" s="10">
        <v>71</v>
      </c>
      <c r="H164" s="10">
        <f>F164-G164</f>
        <v>11301</v>
      </c>
      <c r="I164" s="10">
        <v>9976</v>
      </c>
      <c r="J164" s="10">
        <v>278</v>
      </c>
      <c r="K164" s="10">
        <f>H164-I164-J164</f>
        <v>1047</v>
      </c>
      <c r="L164" s="116">
        <v>5</v>
      </c>
    </row>
    <row r="165" spans="1:12" ht="19.5" customHeight="1">
      <c r="A165" s="69" t="s">
        <v>200</v>
      </c>
      <c r="B165" s="10">
        <v>46656</v>
      </c>
      <c r="C165" s="10">
        <v>19138</v>
      </c>
      <c r="D165" s="10">
        <v>2912</v>
      </c>
      <c r="E165" s="10">
        <v>1047</v>
      </c>
      <c r="F165" s="10">
        <f>B165-C165-D165-E165</f>
        <v>23559</v>
      </c>
      <c r="G165" s="10">
        <v>43</v>
      </c>
      <c r="H165" s="10">
        <f>F165-G165</f>
        <v>23516</v>
      </c>
      <c r="I165" s="10">
        <v>22865</v>
      </c>
      <c r="J165" s="10">
        <v>641</v>
      </c>
      <c r="K165" s="10">
        <f>H165-I165-J165</f>
        <v>10</v>
      </c>
      <c r="L165" s="116">
        <v>10</v>
      </c>
    </row>
    <row r="166" spans="1:12" ht="19.5" customHeight="1">
      <c r="A166" s="71" t="s">
        <v>9</v>
      </c>
      <c r="B166" s="91">
        <f t="shared" ref="B166:L166" si="69">B167+B172+B176+B178</f>
        <v>885113</v>
      </c>
      <c r="C166" s="91">
        <f t="shared" si="69"/>
        <v>310856</v>
      </c>
      <c r="D166" s="91">
        <f t="shared" si="69"/>
        <v>85829</v>
      </c>
      <c r="E166" s="91">
        <f t="shared" si="69"/>
        <v>35462</v>
      </c>
      <c r="F166" s="91">
        <f t="shared" si="69"/>
        <v>452966</v>
      </c>
      <c r="G166" s="91">
        <f t="shared" si="69"/>
        <v>50344</v>
      </c>
      <c r="H166" s="91">
        <f t="shared" si="69"/>
        <v>402622</v>
      </c>
      <c r="I166" s="91">
        <f t="shared" si="69"/>
        <v>259741</v>
      </c>
      <c r="J166" s="91">
        <f t="shared" si="69"/>
        <v>73741</v>
      </c>
      <c r="K166" s="91">
        <f t="shared" si="69"/>
        <v>69140</v>
      </c>
      <c r="L166" s="115">
        <f t="shared" si="69"/>
        <v>60654</v>
      </c>
    </row>
    <row r="167" spans="1:12" ht="19.5" customHeight="1">
      <c r="A167" s="153" t="s">
        <v>201</v>
      </c>
      <c r="B167" s="161">
        <f t="shared" ref="B167" si="70">SUM(B168:B171)</f>
        <v>49252</v>
      </c>
      <c r="C167" s="161">
        <f t="shared" ref="C167:H167" si="71">SUM(C168:C171)</f>
        <v>22384</v>
      </c>
      <c r="D167" s="161">
        <f t="shared" si="71"/>
        <v>3568</v>
      </c>
      <c r="E167" s="161">
        <f t="shared" si="71"/>
        <v>1353</v>
      </c>
      <c r="F167" s="161">
        <f t="shared" si="71"/>
        <v>21947</v>
      </c>
      <c r="G167" s="161">
        <f t="shared" si="71"/>
        <v>169</v>
      </c>
      <c r="H167" s="161">
        <f t="shared" si="71"/>
        <v>21778</v>
      </c>
      <c r="I167" s="161">
        <f>SUM(I168:I171)</f>
        <v>17774</v>
      </c>
      <c r="J167" s="161">
        <f>SUM(J168:J171)</f>
        <v>1309</v>
      </c>
      <c r="K167" s="161">
        <f>SUM(K168:K171)</f>
        <v>2695</v>
      </c>
      <c r="L167" s="168">
        <f>SUM(L168:L171)</f>
        <v>308</v>
      </c>
    </row>
    <row r="168" spans="1:12" ht="19.5" customHeight="1">
      <c r="A168" s="69" t="s">
        <v>202</v>
      </c>
      <c r="B168" s="10">
        <v>21282</v>
      </c>
      <c r="C168" s="10">
        <v>9851</v>
      </c>
      <c r="D168" s="10">
        <v>1692</v>
      </c>
      <c r="E168" s="10">
        <v>785</v>
      </c>
      <c r="F168" s="10">
        <f>B168-C168-D168-E168</f>
        <v>8954</v>
      </c>
      <c r="G168" s="10">
        <v>90</v>
      </c>
      <c r="H168" s="10">
        <f>F168-G168</f>
        <v>8864</v>
      </c>
      <c r="I168" s="10">
        <v>7959</v>
      </c>
      <c r="J168" s="10">
        <v>442</v>
      </c>
      <c r="K168" s="10">
        <f>H168-I168-J168</f>
        <v>463</v>
      </c>
      <c r="L168" s="116">
        <v>186</v>
      </c>
    </row>
    <row r="169" spans="1:12" ht="19.5" customHeight="1">
      <c r="A169" s="69" t="s">
        <v>203</v>
      </c>
      <c r="B169" s="10">
        <v>15897</v>
      </c>
      <c r="C169" s="10">
        <v>7974</v>
      </c>
      <c r="D169" s="10">
        <v>1139</v>
      </c>
      <c r="E169" s="10">
        <v>178</v>
      </c>
      <c r="F169" s="10">
        <f>B169-C169-D169-E169</f>
        <v>6606</v>
      </c>
      <c r="G169" s="10">
        <v>22</v>
      </c>
      <c r="H169" s="10">
        <f>F169-G169</f>
        <v>6584</v>
      </c>
      <c r="I169" s="10">
        <v>4547</v>
      </c>
      <c r="J169" s="10">
        <v>522</v>
      </c>
      <c r="K169" s="10">
        <f>H169-I169-J169</f>
        <v>1515</v>
      </c>
      <c r="L169" s="116">
        <v>62</v>
      </c>
    </row>
    <row r="170" spans="1:12" ht="19.5" customHeight="1">
      <c r="A170" s="69" t="s">
        <v>204</v>
      </c>
      <c r="B170" s="10">
        <v>10706</v>
      </c>
      <c r="C170" s="10">
        <v>4027</v>
      </c>
      <c r="D170" s="10">
        <v>697</v>
      </c>
      <c r="E170" s="10">
        <v>86</v>
      </c>
      <c r="F170" s="10">
        <f>B170-C170-D170-E170</f>
        <v>5896</v>
      </c>
      <c r="G170" s="10">
        <v>37</v>
      </c>
      <c r="H170" s="10">
        <f>F170-G170</f>
        <v>5859</v>
      </c>
      <c r="I170" s="10">
        <v>4946</v>
      </c>
      <c r="J170" s="10">
        <v>246</v>
      </c>
      <c r="K170" s="10">
        <f>H170-I170-J170</f>
        <v>667</v>
      </c>
      <c r="L170" s="116">
        <v>60</v>
      </c>
    </row>
    <row r="171" spans="1:12" ht="19.5" customHeight="1">
      <c r="A171" s="69" t="s">
        <v>205</v>
      </c>
      <c r="B171" s="10">
        <v>1367</v>
      </c>
      <c r="C171" s="10">
        <v>532</v>
      </c>
      <c r="D171" s="10">
        <v>40</v>
      </c>
      <c r="E171" s="10">
        <v>304</v>
      </c>
      <c r="F171" s="10">
        <f>B171-C171-D171-E171</f>
        <v>491</v>
      </c>
      <c r="G171" s="10">
        <v>20</v>
      </c>
      <c r="H171" s="10">
        <f>F171-G171</f>
        <v>471</v>
      </c>
      <c r="I171" s="10">
        <v>322</v>
      </c>
      <c r="J171" s="10">
        <v>99</v>
      </c>
      <c r="K171" s="10">
        <f>H171-I171-J171</f>
        <v>50</v>
      </c>
      <c r="L171" s="116">
        <v>0</v>
      </c>
    </row>
    <row r="172" spans="1:12" ht="19.5" customHeight="1">
      <c r="A172" s="153" t="s">
        <v>206</v>
      </c>
      <c r="B172" s="161">
        <f t="shared" ref="B172:L172" si="72">SUM(B173:B175)</f>
        <v>17223</v>
      </c>
      <c r="C172" s="161">
        <f t="shared" si="72"/>
        <v>4713</v>
      </c>
      <c r="D172" s="161">
        <f t="shared" si="72"/>
        <v>1791</v>
      </c>
      <c r="E172" s="161">
        <f t="shared" si="72"/>
        <v>1098</v>
      </c>
      <c r="F172" s="161">
        <f t="shared" si="72"/>
        <v>9621</v>
      </c>
      <c r="G172" s="161">
        <f t="shared" si="72"/>
        <v>14</v>
      </c>
      <c r="H172" s="161">
        <f t="shared" si="72"/>
        <v>9607</v>
      </c>
      <c r="I172" s="161">
        <f t="shared" si="72"/>
        <v>5032</v>
      </c>
      <c r="J172" s="161">
        <f t="shared" si="72"/>
        <v>2354</v>
      </c>
      <c r="K172" s="161">
        <f t="shared" si="72"/>
        <v>2221</v>
      </c>
      <c r="L172" s="168">
        <f t="shared" si="72"/>
        <v>230</v>
      </c>
    </row>
    <row r="173" spans="1:12" ht="19.5" customHeight="1">
      <c r="A173" s="69" t="s">
        <v>207</v>
      </c>
      <c r="B173" s="10">
        <v>9201</v>
      </c>
      <c r="C173" s="10">
        <v>2702</v>
      </c>
      <c r="D173" s="10">
        <v>1113</v>
      </c>
      <c r="E173" s="10">
        <v>859</v>
      </c>
      <c r="F173" s="10">
        <f>B173-C173-D173-E173</f>
        <v>4527</v>
      </c>
      <c r="G173" s="10">
        <v>3</v>
      </c>
      <c r="H173" s="10">
        <f>F173-G173</f>
        <v>4524</v>
      </c>
      <c r="I173" s="10">
        <v>2603</v>
      </c>
      <c r="J173" s="10">
        <v>1922</v>
      </c>
      <c r="K173" s="10">
        <f>H173-I173-J173</f>
        <v>-1</v>
      </c>
      <c r="L173" s="116">
        <v>3</v>
      </c>
    </row>
    <row r="174" spans="1:12" ht="19.5" customHeight="1">
      <c r="A174" s="69" t="s">
        <v>764</v>
      </c>
      <c r="B174" s="10">
        <v>3060</v>
      </c>
      <c r="C174" s="10">
        <v>596</v>
      </c>
      <c r="D174" s="10">
        <v>465</v>
      </c>
      <c r="E174" s="10">
        <v>222</v>
      </c>
      <c r="F174" s="10">
        <f t="shared" ref="F174" si="73">B174-C174-D174-E174</f>
        <v>1777</v>
      </c>
      <c r="G174" s="10">
        <v>4</v>
      </c>
      <c r="H174" s="10">
        <f t="shared" ref="H174" si="74">F174-G174</f>
        <v>1773</v>
      </c>
      <c r="I174" s="10">
        <v>1399</v>
      </c>
      <c r="J174" s="10">
        <v>240</v>
      </c>
      <c r="K174" s="10">
        <f t="shared" ref="K174" si="75">H174-I174-J174</f>
        <v>134</v>
      </c>
      <c r="L174" s="116">
        <v>11</v>
      </c>
    </row>
    <row r="175" spans="1:12" ht="19.5" customHeight="1">
      <c r="A175" s="69" t="s">
        <v>210</v>
      </c>
      <c r="B175" s="10">
        <v>4962</v>
      </c>
      <c r="C175" s="10">
        <v>1415</v>
      </c>
      <c r="D175" s="10">
        <v>213</v>
      </c>
      <c r="E175" s="10">
        <v>17</v>
      </c>
      <c r="F175" s="10">
        <f>B175-C175-D175-E175</f>
        <v>3317</v>
      </c>
      <c r="G175" s="10">
        <v>7</v>
      </c>
      <c r="H175" s="10">
        <f>F175-G175</f>
        <v>3310</v>
      </c>
      <c r="I175" s="10">
        <v>1030</v>
      </c>
      <c r="J175" s="10">
        <v>192</v>
      </c>
      <c r="K175" s="10">
        <f>H175-I175-J175</f>
        <v>2088</v>
      </c>
      <c r="L175" s="116">
        <v>216</v>
      </c>
    </row>
    <row r="176" spans="1:12" ht="19.5" customHeight="1">
      <c r="A176" s="153" t="s">
        <v>211</v>
      </c>
      <c r="B176" s="161">
        <f t="shared" ref="B176:H176" si="76">B177</f>
        <v>470452</v>
      </c>
      <c r="C176" s="161">
        <f t="shared" si="76"/>
        <v>153819</v>
      </c>
      <c r="D176" s="161">
        <f t="shared" si="76"/>
        <v>44048</v>
      </c>
      <c r="E176" s="161">
        <f t="shared" si="76"/>
        <v>16943</v>
      </c>
      <c r="F176" s="161">
        <f t="shared" si="76"/>
        <v>255642</v>
      </c>
      <c r="G176" s="161">
        <f t="shared" si="76"/>
        <v>46599</v>
      </c>
      <c r="H176" s="161">
        <f t="shared" si="76"/>
        <v>209043</v>
      </c>
      <c r="I176" s="161">
        <f>I177</f>
        <v>104322</v>
      </c>
      <c r="J176" s="161">
        <f>J177</f>
        <v>47720</v>
      </c>
      <c r="K176" s="161">
        <f>K177</f>
        <v>57001</v>
      </c>
      <c r="L176" s="168">
        <f>L177</f>
        <v>56233</v>
      </c>
    </row>
    <row r="177" spans="1:12" ht="19.5" customHeight="1">
      <c r="A177" s="69" t="s">
        <v>212</v>
      </c>
      <c r="B177" s="10">
        <v>470452</v>
      </c>
      <c r="C177" s="10">
        <v>153819</v>
      </c>
      <c r="D177" s="10">
        <v>44048</v>
      </c>
      <c r="E177" s="10">
        <v>16943</v>
      </c>
      <c r="F177" s="10">
        <f>B177-C177-D177-E177</f>
        <v>255642</v>
      </c>
      <c r="G177" s="10">
        <v>46599</v>
      </c>
      <c r="H177" s="10">
        <f>F177-G177</f>
        <v>209043</v>
      </c>
      <c r="I177" s="10">
        <v>104322</v>
      </c>
      <c r="J177" s="10">
        <v>47720</v>
      </c>
      <c r="K177" s="10">
        <f>H177-I177-J177</f>
        <v>57001</v>
      </c>
      <c r="L177" s="116">
        <v>56233</v>
      </c>
    </row>
    <row r="178" spans="1:12" ht="19.5" customHeight="1">
      <c r="A178" s="153" t="s">
        <v>213</v>
      </c>
      <c r="B178" s="161">
        <f t="shared" ref="B178:H178" si="77">SUM(B179:B184)</f>
        <v>348186</v>
      </c>
      <c r="C178" s="161">
        <f t="shared" si="77"/>
        <v>129940</v>
      </c>
      <c r="D178" s="161">
        <f t="shared" si="77"/>
        <v>36422</v>
      </c>
      <c r="E178" s="161">
        <f t="shared" si="77"/>
        <v>16068</v>
      </c>
      <c r="F178" s="161">
        <f t="shared" si="77"/>
        <v>165756</v>
      </c>
      <c r="G178" s="161">
        <f t="shared" si="77"/>
        <v>3562</v>
      </c>
      <c r="H178" s="161">
        <f t="shared" si="77"/>
        <v>162194</v>
      </c>
      <c r="I178" s="161">
        <f>SUM(I179:I184)</f>
        <v>132613</v>
      </c>
      <c r="J178" s="161">
        <f>SUM(J179:J184)</f>
        <v>22358</v>
      </c>
      <c r="K178" s="161">
        <f>SUM(K179:K184)</f>
        <v>7223</v>
      </c>
      <c r="L178" s="168">
        <f>SUM(L179:L184)</f>
        <v>3883</v>
      </c>
    </row>
    <row r="179" spans="1:12" ht="19.5" customHeight="1">
      <c r="A179" s="69" t="s">
        <v>214</v>
      </c>
      <c r="B179" s="10">
        <v>16315</v>
      </c>
      <c r="C179" s="10">
        <v>5547</v>
      </c>
      <c r="D179" s="10">
        <v>1097</v>
      </c>
      <c r="E179" s="10">
        <v>405</v>
      </c>
      <c r="F179" s="10">
        <f t="shared" ref="F179:F184" si="78">B179-C179-D179-E179</f>
        <v>9266</v>
      </c>
      <c r="G179" s="10">
        <v>34</v>
      </c>
      <c r="H179" s="10">
        <f t="shared" ref="H179:H184" si="79">F179-G179</f>
        <v>9232</v>
      </c>
      <c r="I179" s="10">
        <v>4941</v>
      </c>
      <c r="J179" s="10">
        <v>1463</v>
      </c>
      <c r="K179" s="10">
        <f t="shared" ref="K179:K184" si="80">H179-I179-J179</f>
        <v>2828</v>
      </c>
      <c r="L179" s="116">
        <v>941</v>
      </c>
    </row>
    <row r="180" spans="1:12" ht="19.5" customHeight="1">
      <c r="A180" s="69" t="s">
        <v>215</v>
      </c>
      <c r="B180" s="10">
        <v>141169</v>
      </c>
      <c r="C180" s="10">
        <v>51501</v>
      </c>
      <c r="D180" s="10">
        <v>17390</v>
      </c>
      <c r="E180" s="10">
        <v>2779</v>
      </c>
      <c r="F180" s="10">
        <f t="shared" si="78"/>
        <v>69499</v>
      </c>
      <c r="G180" s="10">
        <v>374</v>
      </c>
      <c r="H180" s="10">
        <f t="shared" si="79"/>
        <v>69125</v>
      </c>
      <c r="I180" s="10">
        <v>71993</v>
      </c>
      <c r="J180" s="10">
        <v>8684</v>
      </c>
      <c r="K180" s="10">
        <f t="shared" si="80"/>
        <v>-11552</v>
      </c>
      <c r="L180" s="116">
        <v>1320</v>
      </c>
    </row>
    <row r="181" spans="1:12" ht="19.5" customHeight="1">
      <c r="A181" s="69" t="s">
        <v>216</v>
      </c>
      <c r="B181" s="10">
        <v>43316</v>
      </c>
      <c r="C181" s="10">
        <v>7125</v>
      </c>
      <c r="D181" s="10">
        <v>3678</v>
      </c>
      <c r="E181" s="10">
        <v>4786</v>
      </c>
      <c r="F181" s="10">
        <f t="shared" si="78"/>
        <v>27727</v>
      </c>
      <c r="G181" s="10">
        <v>259</v>
      </c>
      <c r="H181" s="10">
        <f t="shared" si="79"/>
        <v>27468</v>
      </c>
      <c r="I181" s="10">
        <v>19133</v>
      </c>
      <c r="J181" s="10">
        <v>4636</v>
      </c>
      <c r="K181" s="10">
        <f t="shared" si="80"/>
        <v>3699</v>
      </c>
      <c r="L181" s="116">
        <v>925</v>
      </c>
    </row>
    <row r="182" spans="1:12" ht="19.5" customHeight="1">
      <c r="A182" s="69" t="s">
        <v>217</v>
      </c>
      <c r="B182" s="10">
        <v>60025</v>
      </c>
      <c r="C182" s="10">
        <v>35313</v>
      </c>
      <c r="D182" s="10">
        <v>7122</v>
      </c>
      <c r="E182" s="10">
        <v>1550</v>
      </c>
      <c r="F182" s="10">
        <f t="shared" si="78"/>
        <v>16040</v>
      </c>
      <c r="G182" s="10">
        <v>2338</v>
      </c>
      <c r="H182" s="10">
        <f t="shared" si="79"/>
        <v>13702</v>
      </c>
      <c r="I182" s="10">
        <v>12142</v>
      </c>
      <c r="J182" s="10">
        <v>1040</v>
      </c>
      <c r="K182" s="10">
        <f t="shared" si="80"/>
        <v>520</v>
      </c>
      <c r="L182" s="116">
        <v>29</v>
      </c>
    </row>
    <row r="183" spans="1:12" ht="19.5" customHeight="1">
      <c r="A183" s="69" t="s">
        <v>218</v>
      </c>
      <c r="B183" s="10">
        <v>54351</v>
      </c>
      <c r="C183" s="10">
        <v>19889</v>
      </c>
      <c r="D183" s="10">
        <v>4258</v>
      </c>
      <c r="E183" s="10">
        <v>2759</v>
      </c>
      <c r="F183" s="10">
        <f t="shared" si="78"/>
        <v>27445</v>
      </c>
      <c r="G183" s="10">
        <v>115</v>
      </c>
      <c r="H183" s="10">
        <f t="shared" si="79"/>
        <v>27330</v>
      </c>
      <c r="I183" s="10">
        <v>14764</v>
      </c>
      <c r="J183" s="10">
        <v>3952</v>
      </c>
      <c r="K183" s="10">
        <f t="shared" si="80"/>
        <v>8614</v>
      </c>
      <c r="L183" s="116">
        <v>559</v>
      </c>
    </row>
    <row r="184" spans="1:12" ht="19.5" customHeight="1">
      <c r="A184" s="69" t="s">
        <v>219</v>
      </c>
      <c r="B184" s="10">
        <v>33010</v>
      </c>
      <c r="C184" s="10">
        <v>10565</v>
      </c>
      <c r="D184" s="10">
        <v>2877</v>
      </c>
      <c r="E184" s="10">
        <v>3789</v>
      </c>
      <c r="F184" s="10">
        <f t="shared" si="78"/>
        <v>15779</v>
      </c>
      <c r="G184" s="10">
        <v>442</v>
      </c>
      <c r="H184" s="10">
        <f t="shared" si="79"/>
        <v>15337</v>
      </c>
      <c r="I184" s="10">
        <v>9640</v>
      </c>
      <c r="J184" s="10">
        <v>2583</v>
      </c>
      <c r="K184" s="10">
        <f t="shared" si="80"/>
        <v>3114</v>
      </c>
      <c r="L184" s="116">
        <v>109</v>
      </c>
    </row>
    <row r="185" spans="1:12" ht="19.5" customHeight="1">
      <c r="A185" s="71" t="s">
        <v>10</v>
      </c>
      <c r="B185" s="91">
        <f t="shared" ref="B185" si="81">B186+B193+B202</f>
        <v>503850</v>
      </c>
      <c r="C185" s="91">
        <f t="shared" ref="C185:L185" si="82">C186+C193+C202</f>
        <v>148031</v>
      </c>
      <c r="D185" s="91">
        <f t="shared" si="82"/>
        <v>36342</v>
      </c>
      <c r="E185" s="91">
        <f t="shared" si="82"/>
        <v>25941</v>
      </c>
      <c r="F185" s="91">
        <f t="shared" si="82"/>
        <v>293536</v>
      </c>
      <c r="G185" s="91">
        <f t="shared" si="82"/>
        <v>1947</v>
      </c>
      <c r="H185" s="91">
        <f t="shared" si="82"/>
        <v>291589</v>
      </c>
      <c r="I185" s="91">
        <f t="shared" ref="I185" si="83">I186+I193+I202</f>
        <v>241663</v>
      </c>
      <c r="J185" s="91">
        <f t="shared" si="82"/>
        <v>27550</v>
      </c>
      <c r="K185" s="91">
        <f t="shared" si="82"/>
        <v>22376</v>
      </c>
      <c r="L185" s="115">
        <f t="shared" si="82"/>
        <v>6331</v>
      </c>
    </row>
    <row r="186" spans="1:12" ht="19.5" customHeight="1">
      <c r="A186" s="153" t="s">
        <v>220</v>
      </c>
      <c r="B186" s="161">
        <f t="shared" ref="B186" si="84">SUM(B187:B192)</f>
        <v>180837</v>
      </c>
      <c r="C186" s="161">
        <f t="shared" ref="C186:H186" si="85">SUM(C187:C192)</f>
        <v>54232</v>
      </c>
      <c r="D186" s="161">
        <f t="shared" si="85"/>
        <v>16445</v>
      </c>
      <c r="E186" s="161">
        <f t="shared" si="85"/>
        <v>2610</v>
      </c>
      <c r="F186" s="161">
        <f t="shared" si="85"/>
        <v>107550</v>
      </c>
      <c r="G186" s="161">
        <f t="shared" si="85"/>
        <v>809</v>
      </c>
      <c r="H186" s="161">
        <f t="shared" si="85"/>
        <v>106741</v>
      </c>
      <c r="I186" s="161">
        <f>SUM(I187:I192)</f>
        <v>86507</v>
      </c>
      <c r="J186" s="161">
        <f>SUM(J187:J192)</f>
        <v>18258</v>
      </c>
      <c r="K186" s="161">
        <f>SUM(K187:K192)</f>
        <v>1976</v>
      </c>
      <c r="L186" s="168">
        <f>SUM(L187:L192)</f>
        <v>5050</v>
      </c>
    </row>
    <row r="187" spans="1:12" ht="19.5" customHeight="1">
      <c r="A187" s="69" t="s">
        <v>221</v>
      </c>
      <c r="B187" s="10">
        <v>19641</v>
      </c>
      <c r="C187" s="10">
        <v>3704</v>
      </c>
      <c r="D187" s="10">
        <v>2004</v>
      </c>
      <c r="E187" s="10">
        <v>312</v>
      </c>
      <c r="F187" s="10">
        <f t="shared" ref="F187:F192" si="86">B187-C187-D187-E187</f>
        <v>13621</v>
      </c>
      <c r="G187" s="10">
        <v>69</v>
      </c>
      <c r="H187" s="10">
        <f t="shared" ref="H187:H192" si="87">F187-G187</f>
        <v>13552</v>
      </c>
      <c r="I187" s="10">
        <v>12118</v>
      </c>
      <c r="J187" s="10">
        <v>637</v>
      </c>
      <c r="K187" s="10">
        <f t="shared" ref="K187:K192" si="88">H187-I187-J187</f>
        <v>797</v>
      </c>
      <c r="L187" s="116">
        <v>350</v>
      </c>
    </row>
    <row r="188" spans="1:12" ht="19.5" customHeight="1">
      <c r="A188" s="69" t="s">
        <v>222</v>
      </c>
      <c r="B188" s="10">
        <v>12488</v>
      </c>
      <c r="C188" s="10">
        <v>3324</v>
      </c>
      <c r="D188" s="10">
        <v>2114</v>
      </c>
      <c r="E188" s="10">
        <v>211</v>
      </c>
      <c r="F188" s="10">
        <f t="shared" si="86"/>
        <v>6839</v>
      </c>
      <c r="G188" s="10">
        <v>12</v>
      </c>
      <c r="H188" s="10">
        <f t="shared" si="87"/>
        <v>6827</v>
      </c>
      <c r="I188" s="10">
        <v>5315</v>
      </c>
      <c r="J188" s="10">
        <v>340</v>
      </c>
      <c r="K188" s="10">
        <f t="shared" si="88"/>
        <v>1172</v>
      </c>
      <c r="L188" s="116">
        <v>6</v>
      </c>
    </row>
    <row r="189" spans="1:12" ht="19.5" customHeight="1">
      <c r="A189" s="69" t="s">
        <v>223</v>
      </c>
      <c r="B189" s="10">
        <v>34456</v>
      </c>
      <c r="C189" s="10">
        <v>9781</v>
      </c>
      <c r="D189" s="10">
        <v>2762</v>
      </c>
      <c r="E189" s="10">
        <v>287</v>
      </c>
      <c r="F189" s="10">
        <f t="shared" si="86"/>
        <v>21626</v>
      </c>
      <c r="G189" s="10">
        <v>109</v>
      </c>
      <c r="H189" s="10">
        <f t="shared" si="87"/>
        <v>21517</v>
      </c>
      <c r="I189" s="10">
        <v>17362</v>
      </c>
      <c r="J189" s="10">
        <v>4162</v>
      </c>
      <c r="K189" s="10">
        <f t="shared" si="88"/>
        <v>-7</v>
      </c>
      <c r="L189" s="116">
        <v>117</v>
      </c>
    </row>
    <row r="190" spans="1:12" ht="19.5" customHeight="1">
      <c r="A190" s="69" t="s">
        <v>224</v>
      </c>
      <c r="B190" s="10">
        <v>65883</v>
      </c>
      <c r="C190" s="10">
        <v>20439</v>
      </c>
      <c r="D190" s="10">
        <v>5026</v>
      </c>
      <c r="E190" s="10">
        <v>504</v>
      </c>
      <c r="F190" s="10">
        <f t="shared" si="86"/>
        <v>39914</v>
      </c>
      <c r="G190" s="10">
        <v>562</v>
      </c>
      <c r="H190" s="10">
        <f t="shared" si="87"/>
        <v>39352</v>
      </c>
      <c r="I190" s="10">
        <v>27562</v>
      </c>
      <c r="J190" s="10">
        <v>11784</v>
      </c>
      <c r="K190" s="10">
        <f t="shared" si="88"/>
        <v>6</v>
      </c>
      <c r="L190" s="116">
        <v>4290</v>
      </c>
    </row>
    <row r="191" spans="1:12" ht="19.5" customHeight="1">
      <c r="A191" s="69" t="s">
        <v>225</v>
      </c>
      <c r="B191" s="10">
        <v>12679</v>
      </c>
      <c r="C191" s="10">
        <v>3816</v>
      </c>
      <c r="D191" s="10">
        <v>2134</v>
      </c>
      <c r="E191" s="10">
        <v>194</v>
      </c>
      <c r="F191" s="10">
        <f t="shared" si="86"/>
        <v>6535</v>
      </c>
      <c r="G191" s="10">
        <v>29</v>
      </c>
      <c r="H191" s="10">
        <f t="shared" si="87"/>
        <v>6506</v>
      </c>
      <c r="I191" s="10">
        <v>6105</v>
      </c>
      <c r="J191" s="10">
        <v>395</v>
      </c>
      <c r="K191" s="10">
        <f t="shared" si="88"/>
        <v>6</v>
      </c>
      <c r="L191" s="116">
        <v>287</v>
      </c>
    </row>
    <row r="192" spans="1:12" ht="19.5" customHeight="1">
      <c r="A192" s="69" t="s">
        <v>226</v>
      </c>
      <c r="B192" s="10">
        <v>35690</v>
      </c>
      <c r="C192" s="10">
        <v>13168</v>
      </c>
      <c r="D192" s="10">
        <v>2405</v>
      </c>
      <c r="E192" s="10">
        <v>1102</v>
      </c>
      <c r="F192" s="10">
        <f t="shared" si="86"/>
        <v>19015</v>
      </c>
      <c r="G192" s="10">
        <v>28</v>
      </c>
      <c r="H192" s="10">
        <f t="shared" si="87"/>
        <v>18987</v>
      </c>
      <c r="I192" s="10">
        <v>18045</v>
      </c>
      <c r="J192" s="10">
        <v>940</v>
      </c>
      <c r="K192" s="10">
        <f t="shared" si="88"/>
        <v>2</v>
      </c>
      <c r="L192" s="116">
        <v>0</v>
      </c>
    </row>
    <row r="193" spans="1:12" ht="19.5" customHeight="1">
      <c r="A193" s="153" t="s">
        <v>227</v>
      </c>
      <c r="B193" s="161">
        <f t="shared" ref="B193:L193" si="89">SUM(B194:B201)</f>
        <v>24881</v>
      </c>
      <c r="C193" s="161">
        <f t="shared" si="89"/>
        <v>9779</v>
      </c>
      <c r="D193" s="161">
        <f t="shared" si="89"/>
        <v>1123</v>
      </c>
      <c r="E193" s="161">
        <f t="shared" si="89"/>
        <v>1136</v>
      </c>
      <c r="F193" s="161">
        <f t="shared" si="89"/>
        <v>12843</v>
      </c>
      <c r="G193" s="161">
        <f t="shared" si="89"/>
        <v>75</v>
      </c>
      <c r="H193" s="161">
        <f t="shared" si="89"/>
        <v>12768</v>
      </c>
      <c r="I193" s="161">
        <f t="shared" si="89"/>
        <v>9546</v>
      </c>
      <c r="J193" s="161">
        <f t="shared" si="89"/>
        <v>737</v>
      </c>
      <c r="K193" s="161">
        <f t="shared" si="89"/>
        <v>2485</v>
      </c>
      <c r="L193" s="168">
        <f t="shared" si="89"/>
        <v>32</v>
      </c>
    </row>
    <row r="194" spans="1:12" ht="19.5" customHeight="1">
      <c r="A194" s="69" t="s">
        <v>228</v>
      </c>
      <c r="B194" s="10">
        <v>13419</v>
      </c>
      <c r="C194" s="10">
        <v>6008</v>
      </c>
      <c r="D194" s="10">
        <v>608</v>
      </c>
      <c r="E194" s="10">
        <v>615</v>
      </c>
      <c r="F194" s="10">
        <f>B194-C194-D194-E194</f>
        <v>6188</v>
      </c>
      <c r="G194" s="10">
        <v>29</v>
      </c>
      <c r="H194" s="10">
        <f>F194-G194</f>
        <v>6159</v>
      </c>
      <c r="I194" s="10">
        <v>3669</v>
      </c>
      <c r="J194" s="10">
        <v>576</v>
      </c>
      <c r="K194" s="10">
        <f t="shared" ref="K194:K201" si="90">H194-I194-J194</f>
        <v>1914</v>
      </c>
      <c r="L194" s="116">
        <v>23</v>
      </c>
    </row>
    <row r="195" spans="1:12" ht="19.5" customHeight="1">
      <c r="A195" s="69" t="s">
        <v>229</v>
      </c>
      <c r="B195" s="10">
        <v>2498</v>
      </c>
      <c r="C195" s="10">
        <v>1377</v>
      </c>
      <c r="D195" s="10">
        <v>123</v>
      </c>
      <c r="E195" s="10">
        <v>71</v>
      </c>
      <c r="F195" s="10">
        <f t="shared" ref="F195:F201" si="91">B195-C195-D195-E195</f>
        <v>927</v>
      </c>
      <c r="G195" s="10">
        <v>7</v>
      </c>
      <c r="H195" s="10">
        <f t="shared" ref="H195:H201" si="92">F195-G195</f>
        <v>920</v>
      </c>
      <c r="I195" s="10">
        <v>880</v>
      </c>
      <c r="J195" s="10">
        <v>21</v>
      </c>
      <c r="K195" s="10">
        <f t="shared" si="90"/>
        <v>19</v>
      </c>
      <c r="L195" s="116">
        <v>5</v>
      </c>
    </row>
    <row r="196" spans="1:12" ht="19.5" customHeight="1">
      <c r="A196" s="69" t="s">
        <v>231</v>
      </c>
      <c r="B196" s="10">
        <v>1363</v>
      </c>
      <c r="C196" s="10">
        <v>273</v>
      </c>
      <c r="D196" s="10">
        <v>43</v>
      </c>
      <c r="E196" s="10">
        <v>154</v>
      </c>
      <c r="F196" s="10">
        <f t="shared" si="91"/>
        <v>893</v>
      </c>
      <c r="G196" s="10">
        <v>7</v>
      </c>
      <c r="H196" s="10">
        <f t="shared" si="92"/>
        <v>886</v>
      </c>
      <c r="I196" s="10">
        <v>772</v>
      </c>
      <c r="J196" s="10">
        <v>13</v>
      </c>
      <c r="K196" s="10">
        <f t="shared" si="90"/>
        <v>101</v>
      </c>
      <c r="L196" s="116">
        <v>3</v>
      </c>
    </row>
    <row r="197" spans="1:12" ht="19.5" customHeight="1">
      <c r="A197" s="69" t="s">
        <v>232</v>
      </c>
      <c r="B197" s="10">
        <v>5456</v>
      </c>
      <c r="C197" s="10">
        <v>1601</v>
      </c>
      <c r="D197" s="10">
        <v>239</v>
      </c>
      <c r="E197" s="10">
        <v>34</v>
      </c>
      <c r="F197" s="10">
        <f t="shared" si="91"/>
        <v>3582</v>
      </c>
      <c r="G197" s="10">
        <v>21</v>
      </c>
      <c r="H197" s="10">
        <f t="shared" si="92"/>
        <v>3561</v>
      </c>
      <c r="I197" s="10">
        <v>2997</v>
      </c>
      <c r="J197" s="10">
        <v>103</v>
      </c>
      <c r="K197" s="10">
        <f t="shared" si="90"/>
        <v>461</v>
      </c>
      <c r="L197" s="116">
        <v>0</v>
      </c>
    </row>
    <row r="198" spans="1:12" ht="19.5" customHeight="1">
      <c r="A198" s="69" t="s">
        <v>233</v>
      </c>
      <c r="B198" s="10">
        <v>354</v>
      </c>
      <c r="C198" s="10">
        <v>85</v>
      </c>
      <c r="D198" s="10">
        <v>23</v>
      </c>
      <c r="E198" s="10">
        <v>85</v>
      </c>
      <c r="F198" s="10">
        <f t="shared" si="91"/>
        <v>161</v>
      </c>
      <c r="G198" s="10">
        <v>4</v>
      </c>
      <c r="H198" s="10">
        <f t="shared" si="92"/>
        <v>157</v>
      </c>
      <c r="I198" s="10">
        <v>153</v>
      </c>
      <c r="J198" s="10">
        <v>12</v>
      </c>
      <c r="K198" s="10">
        <f t="shared" si="90"/>
        <v>-8</v>
      </c>
      <c r="L198" s="116">
        <v>0</v>
      </c>
    </row>
    <row r="199" spans="1:12" ht="19.5" customHeight="1">
      <c r="A199" s="69" t="s">
        <v>234</v>
      </c>
      <c r="B199" s="10">
        <v>17</v>
      </c>
      <c r="C199" s="10">
        <v>2</v>
      </c>
      <c r="D199" s="10">
        <v>0</v>
      </c>
      <c r="E199" s="10">
        <v>0</v>
      </c>
      <c r="F199" s="10">
        <f t="shared" si="91"/>
        <v>15</v>
      </c>
      <c r="G199" s="10">
        <v>0</v>
      </c>
      <c r="H199" s="10">
        <f t="shared" si="92"/>
        <v>15</v>
      </c>
      <c r="I199" s="10">
        <v>15</v>
      </c>
      <c r="J199" s="10">
        <v>0</v>
      </c>
      <c r="K199" s="10">
        <v>0</v>
      </c>
      <c r="L199" s="116">
        <v>0</v>
      </c>
    </row>
    <row r="200" spans="1:12" ht="19.5" customHeight="1">
      <c r="A200" s="69" t="s">
        <v>235</v>
      </c>
      <c r="B200" s="10">
        <v>608</v>
      </c>
      <c r="C200" s="10">
        <v>164</v>
      </c>
      <c r="D200" s="10">
        <v>27</v>
      </c>
      <c r="E200" s="10">
        <v>76</v>
      </c>
      <c r="F200" s="10">
        <f t="shared" si="91"/>
        <v>341</v>
      </c>
      <c r="G200" s="10">
        <v>3</v>
      </c>
      <c r="H200" s="10">
        <f t="shared" si="92"/>
        <v>338</v>
      </c>
      <c r="I200" s="10">
        <v>314</v>
      </c>
      <c r="J200" s="10">
        <v>2</v>
      </c>
      <c r="K200" s="10">
        <f t="shared" si="90"/>
        <v>22</v>
      </c>
      <c r="L200" s="116">
        <v>1</v>
      </c>
    </row>
    <row r="201" spans="1:12" ht="19.5" customHeight="1">
      <c r="A201" s="69" t="s">
        <v>236</v>
      </c>
      <c r="B201" s="10">
        <v>1166</v>
      </c>
      <c r="C201" s="10">
        <v>269</v>
      </c>
      <c r="D201" s="10">
        <v>60</v>
      </c>
      <c r="E201" s="10">
        <v>101</v>
      </c>
      <c r="F201" s="10">
        <f t="shared" si="91"/>
        <v>736</v>
      </c>
      <c r="G201" s="10">
        <v>4</v>
      </c>
      <c r="H201" s="10">
        <f t="shared" si="92"/>
        <v>732</v>
      </c>
      <c r="I201" s="10">
        <v>746</v>
      </c>
      <c r="J201" s="10">
        <v>10</v>
      </c>
      <c r="K201" s="10">
        <f t="shared" si="90"/>
        <v>-24</v>
      </c>
      <c r="L201" s="116">
        <v>0</v>
      </c>
    </row>
    <row r="202" spans="1:12" ht="19.5" customHeight="1">
      <c r="A202" s="153" t="s">
        <v>237</v>
      </c>
      <c r="B202" s="161">
        <f t="shared" ref="B202:H202" si="93">SUM(B203:B207)</f>
        <v>298132</v>
      </c>
      <c r="C202" s="161">
        <f t="shared" si="93"/>
        <v>84020</v>
      </c>
      <c r="D202" s="161">
        <f t="shared" si="93"/>
        <v>18774</v>
      </c>
      <c r="E202" s="161">
        <f t="shared" si="93"/>
        <v>22195</v>
      </c>
      <c r="F202" s="161">
        <f t="shared" si="93"/>
        <v>173143</v>
      </c>
      <c r="G202" s="161">
        <f t="shared" si="93"/>
        <v>1063</v>
      </c>
      <c r="H202" s="161">
        <f t="shared" si="93"/>
        <v>172080</v>
      </c>
      <c r="I202" s="161">
        <f>SUM(I203:I207)</f>
        <v>145610</v>
      </c>
      <c r="J202" s="161">
        <f>SUM(J203:J207)</f>
        <v>8555</v>
      </c>
      <c r="K202" s="161">
        <f>SUM(K203:K207)</f>
        <v>17915</v>
      </c>
      <c r="L202" s="168">
        <f>SUM(L203:L207)</f>
        <v>1249</v>
      </c>
    </row>
    <row r="203" spans="1:12" ht="19.5" customHeight="1">
      <c r="A203" s="69" t="s">
        <v>238</v>
      </c>
      <c r="B203" s="10">
        <v>40103</v>
      </c>
      <c r="C203" s="10">
        <v>15844</v>
      </c>
      <c r="D203" s="10">
        <v>1565</v>
      </c>
      <c r="E203" s="10">
        <v>857</v>
      </c>
      <c r="F203" s="10">
        <f>B203-C203-D203-E203</f>
        <v>21837</v>
      </c>
      <c r="G203" s="10">
        <v>147</v>
      </c>
      <c r="H203" s="10">
        <f>F203-G203</f>
        <v>21690</v>
      </c>
      <c r="I203" s="10">
        <v>15349</v>
      </c>
      <c r="J203" s="10">
        <v>2287</v>
      </c>
      <c r="K203" s="10">
        <f>H203-I203-J203</f>
        <v>4054</v>
      </c>
      <c r="L203" s="116">
        <v>504</v>
      </c>
    </row>
    <row r="204" spans="1:12" ht="19.5" customHeight="1">
      <c r="A204" s="69" t="s">
        <v>239</v>
      </c>
      <c r="B204" s="10">
        <v>206311</v>
      </c>
      <c r="C204" s="10">
        <v>52773</v>
      </c>
      <c r="D204" s="10">
        <v>14104</v>
      </c>
      <c r="E204" s="10">
        <v>17760</v>
      </c>
      <c r="F204" s="10">
        <f>B204-C204-D204-E204</f>
        <v>121674</v>
      </c>
      <c r="G204" s="10">
        <v>698</v>
      </c>
      <c r="H204" s="10">
        <f>F204-G204</f>
        <v>120976</v>
      </c>
      <c r="I204" s="10">
        <v>108750</v>
      </c>
      <c r="J204" s="10">
        <v>4614</v>
      </c>
      <c r="K204" s="10">
        <f>H204-I204-J204</f>
        <v>7612</v>
      </c>
      <c r="L204" s="116">
        <v>422</v>
      </c>
    </row>
    <row r="205" spans="1:12" ht="19.5" customHeight="1">
      <c r="A205" s="69" t="s">
        <v>240</v>
      </c>
      <c r="B205" s="10">
        <v>8694</v>
      </c>
      <c r="C205" s="10">
        <v>3302</v>
      </c>
      <c r="D205" s="10">
        <v>358</v>
      </c>
      <c r="E205" s="10">
        <v>215</v>
      </c>
      <c r="F205" s="10">
        <f>B205-C205-D205-E205</f>
        <v>4819</v>
      </c>
      <c r="G205" s="10">
        <v>32</v>
      </c>
      <c r="H205" s="10">
        <f>F205-G205</f>
        <v>4787</v>
      </c>
      <c r="I205" s="10">
        <v>2031</v>
      </c>
      <c r="J205" s="10">
        <v>308</v>
      </c>
      <c r="K205" s="10">
        <f>H205-I205-J205</f>
        <v>2448</v>
      </c>
      <c r="L205" s="116">
        <v>23</v>
      </c>
    </row>
    <row r="206" spans="1:12" ht="19.5" customHeight="1">
      <c r="A206" s="69" t="s">
        <v>241</v>
      </c>
      <c r="B206" s="10">
        <v>21729</v>
      </c>
      <c r="C206" s="10">
        <v>5148</v>
      </c>
      <c r="D206" s="10">
        <v>1116</v>
      </c>
      <c r="E206" s="10">
        <v>2179</v>
      </c>
      <c r="F206" s="10">
        <f>B206-C206-D206-E206</f>
        <v>13286</v>
      </c>
      <c r="G206" s="10">
        <v>19</v>
      </c>
      <c r="H206" s="10">
        <f>F206-G206</f>
        <v>13267</v>
      </c>
      <c r="I206" s="10">
        <v>9240</v>
      </c>
      <c r="J206" s="10">
        <v>703</v>
      </c>
      <c r="K206" s="10">
        <f>H206-I206-J206</f>
        <v>3324</v>
      </c>
      <c r="L206" s="116">
        <v>10</v>
      </c>
    </row>
    <row r="207" spans="1:12" ht="19.5" customHeight="1">
      <c r="A207" s="69" t="s">
        <v>242</v>
      </c>
      <c r="B207" s="10">
        <v>21295</v>
      </c>
      <c r="C207" s="10">
        <v>6953</v>
      </c>
      <c r="D207" s="10">
        <v>1631</v>
      </c>
      <c r="E207" s="10">
        <v>1184</v>
      </c>
      <c r="F207" s="10">
        <f>B207-C207-D207-E207</f>
        <v>11527</v>
      </c>
      <c r="G207" s="10">
        <v>167</v>
      </c>
      <c r="H207" s="10">
        <f>F207-G207</f>
        <v>11360</v>
      </c>
      <c r="I207" s="10">
        <v>10240</v>
      </c>
      <c r="J207" s="10">
        <v>643</v>
      </c>
      <c r="K207" s="10">
        <f>H207-I207-J207</f>
        <v>477</v>
      </c>
      <c r="L207" s="116">
        <v>290</v>
      </c>
    </row>
    <row r="208" spans="1:12" ht="19.5" customHeight="1">
      <c r="A208" s="71" t="s">
        <v>11</v>
      </c>
      <c r="B208" s="91">
        <f t="shared" ref="B208:H209" si="94">B209</f>
        <v>246577</v>
      </c>
      <c r="C208" s="91">
        <f t="shared" si="94"/>
        <v>0</v>
      </c>
      <c r="D208" s="91">
        <f t="shared" si="94"/>
        <v>0</v>
      </c>
      <c r="E208" s="91">
        <f t="shared" si="94"/>
        <v>0</v>
      </c>
      <c r="F208" s="91">
        <f t="shared" si="94"/>
        <v>246577</v>
      </c>
      <c r="G208" s="91">
        <f t="shared" si="94"/>
        <v>0</v>
      </c>
      <c r="H208" s="91">
        <f t="shared" si="94"/>
        <v>246577</v>
      </c>
      <c r="I208" s="91">
        <f t="shared" ref="I208:L209" si="95">I209</f>
        <v>246577</v>
      </c>
      <c r="J208" s="91">
        <f t="shared" si="95"/>
        <v>0</v>
      </c>
      <c r="K208" s="91">
        <f t="shared" si="95"/>
        <v>0</v>
      </c>
      <c r="L208" s="115">
        <f t="shared" si="95"/>
        <v>0</v>
      </c>
    </row>
    <row r="209" spans="1:12" ht="19.5" customHeight="1">
      <c r="A209" s="153" t="s">
        <v>243</v>
      </c>
      <c r="B209" s="161">
        <f t="shared" si="94"/>
        <v>246577</v>
      </c>
      <c r="C209" s="161">
        <f t="shared" si="94"/>
        <v>0</v>
      </c>
      <c r="D209" s="161">
        <f t="shared" si="94"/>
        <v>0</v>
      </c>
      <c r="E209" s="161">
        <f t="shared" si="94"/>
        <v>0</v>
      </c>
      <c r="F209" s="161">
        <f t="shared" si="94"/>
        <v>246577</v>
      </c>
      <c r="G209" s="161">
        <f t="shared" si="94"/>
        <v>0</v>
      </c>
      <c r="H209" s="161">
        <f t="shared" si="94"/>
        <v>246577</v>
      </c>
      <c r="I209" s="161">
        <f t="shared" si="95"/>
        <v>246577</v>
      </c>
      <c r="J209" s="161">
        <f t="shared" si="95"/>
        <v>0</v>
      </c>
      <c r="K209" s="161">
        <f t="shared" si="95"/>
        <v>0</v>
      </c>
      <c r="L209" s="168">
        <f t="shared" si="95"/>
        <v>0</v>
      </c>
    </row>
    <row r="210" spans="1:12" ht="19.5" customHeight="1">
      <c r="A210" s="81" t="s">
        <v>244</v>
      </c>
      <c r="B210" s="83">
        <v>246577</v>
      </c>
      <c r="C210" s="83">
        <v>0</v>
      </c>
      <c r="D210" s="83">
        <v>0</v>
      </c>
      <c r="E210" s="83">
        <v>0</v>
      </c>
      <c r="F210" s="83">
        <f>B210-C210-D210-E210</f>
        <v>246577</v>
      </c>
      <c r="G210" s="83">
        <v>0</v>
      </c>
      <c r="H210" s="83">
        <f>F210-G210</f>
        <v>246577</v>
      </c>
      <c r="I210" s="83">
        <v>246577</v>
      </c>
      <c r="J210" s="83">
        <v>0</v>
      </c>
      <c r="K210" s="83">
        <f>H210-I210-J210</f>
        <v>0</v>
      </c>
      <c r="L210" s="171">
        <v>0</v>
      </c>
    </row>
    <row r="211" spans="1:12" ht="11.25" customHeight="1"/>
    <row r="212" spans="1:12">
      <c r="A212" s="3" t="s">
        <v>780</v>
      </c>
    </row>
    <row r="213" spans="1:12">
      <c r="A213" s="3" t="s">
        <v>781</v>
      </c>
    </row>
    <row r="214" spans="1:12" ht="13.5" thickBot="1"/>
    <row r="215" spans="1:12" ht="13.5" thickTop="1">
      <c r="A215" s="15" t="str">
        <f>'Περιεχόμενα-Contents'!B11</f>
        <v>(Τελευταία Ενημέρωση/Last update 13/08/2026)</v>
      </c>
      <c r="B215" s="14"/>
      <c r="C215" s="14"/>
      <c r="D215" s="14"/>
      <c r="E215" s="14"/>
      <c r="F215" s="14"/>
      <c r="G215" s="14"/>
      <c r="H215" s="14"/>
      <c r="I215" s="14"/>
      <c r="J215" s="14"/>
      <c r="K215" s="14"/>
      <c r="L215" s="14"/>
    </row>
    <row r="216" spans="1:12">
      <c r="A216" s="13" t="str">
        <f>'Περιεχόμενα-Contents'!B12</f>
        <v>COPYRIGHT ©: 2026 ΚΥΠΡΙΑΚΗ ΔΗΜΟΚΡΑΤΙΑ, ΣΤΑΤΙΣΤΙΚΗ ΥΠΗΡΕΣΙΑ/REPUBLIC OF CYPRUS, STATISTICAL SERVICE</v>
      </c>
    </row>
    <row r="219" spans="1:12" ht="13.5" customHeight="1"/>
    <row r="221" spans="1:12" ht="13.5" customHeight="1"/>
  </sheetData>
  <mergeCells count="3">
    <mergeCell ref="A4:L4"/>
    <mergeCell ref="A5:L5"/>
    <mergeCell ref="A1:B1"/>
  </mergeCells>
  <phoneticPr fontId="50" type="noConversion"/>
  <hyperlinks>
    <hyperlink ref="A1" location="'Περιεχόμενα-Contents'!A1" display="Περιεχόμενα - Contents" xr:uid="{00000000-0004-0000-0700-000000000000}"/>
  </hyperlinks>
  <printOptions horizontalCentered="1"/>
  <pageMargins left="0.27559055118110237" right="0.15748031496062992" top="0.98" bottom="0.35" header="0.27559055118110237" footer="0.17"/>
  <pageSetup paperSize="9" scale="84" fitToWidth="0" fitToHeight="0" orientation="landscape" r:id="rId1"/>
  <headerFooter differentFirst="1">
    <oddHeader>&amp;R&amp;"Arial,Έντονα"ΕΡΕΥΝΑ ΥΠΗΡΕΣΙΩΝ ΚΑΙ ΜΕΤΑΦΟΡΩΝ 2024
SERVICES AND TRANSPORT SURVEY 2024
&amp;"Arial,Πλάγια"&amp;8
Πίνακας 4 (συνέχεια)
Table 4 (continued)</oddHeader>
    <oddFooter xml:space="preserve">&amp;C- &amp;P - </oddFooter>
    <firstHeader>&amp;R&amp;"Arial,Έντονα"ΕΡΕΥΝΑ ΥΠΗΡΕΣΙΩΝ ΚΑΙ ΜΕΤΑΦΟΡΩΝ 2024
SERVICES AND TRANSPORT SURVEY 2024</firstHeader>
    <firstFooter>&amp;C- &amp;P -&amp;R&amp;"Arial,Πλάγια"&amp;8(συνεχίζεται)
(continued)</firstFooter>
  </headerFooter>
  <rowBreaks count="1" manualBreakCount="1">
    <brk id="7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15"/>
  <sheetViews>
    <sheetView zoomScaleNormal="100" workbookViewId="0">
      <pane ySplit="9" topLeftCell="A10" activePane="bottomLeft" state="frozen"/>
      <selection activeCell="F2" sqref="F2"/>
      <selection pane="bottomLeft" activeCell="A2" sqref="A2"/>
    </sheetView>
  </sheetViews>
  <sheetFormatPr defaultRowHeight="12.75"/>
  <cols>
    <col min="1" max="1" width="16.7109375" style="3" customWidth="1"/>
    <col min="2" max="6" width="14.5703125" style="3" customWidth="1"/>
    <col min="7" max="7" width="14.28515625" style="3" customWidth="1"/>
    <col min="8" max="16384" width="9.140625" style="3"/>
  </cols>
  <sheetData>
    <row r="1" spans="1:7" ht="13.5" customHeight="1">
      <c r="A1" s="193" t="s">
        <v>465</v>
      </c>
      <c r="B1" s="193"/>
      <c r="C1" s="4"/>
      <c r="D1" s="4"/>
      <c r="G1" s="85" t="s">
        <v>801</v>
      </c>
    </row>
    <row r="2" spans="1:7" ht="12.95" customHeight="1">
      <c r="A2" s="5"/>
      <c r="B2" s="4"/>
      <c r="C2" s="4"/>
      <c r="D2" s="4"/>
      <c r="G2" s="85" t="s">
        <v>802</v>
      </c>
    </row>
    <row r="3" spans="1:7" ht="12.95" customHeight="1">
      <c r="A3" s="5"/>
      <c r="B3" s="4"/>
      <c r="C3" s="4"/>
      <c r="D3" s="4"/>
      <c r="E3" s="4"/>
      <c r="F3" s="4"/>
      <c r="G3" s="4"/>
    </row>
    <row r="4" spans="1:7" ht="33" customHeight="1">
      <c r="A4" s="190" t="s">
        <v>818</v>
      </c>
      <c r="B4" s="191"/>
      <c r="C4" s="191"/>
      <c r="D4" s="191"/>
      <c r="E4" s="191"/>
      <c r="F4" s="191"/>
      <c r="G4" s="191"/>
    </row>
    <row r="5" spans="1:7" ht="19.5" customHeight="1" thickBot="1">
      <c r="A5" s="210" t="s">
        <v>817</v>
      </c>
      <c r="B5" s="210"/>
      <c r="C5" s="210"/>
      <c r="D5" s="210"/>
      <c r="E5" s="210"/>
      <c r="F5" s="210"/>
      <c r="G5" s="210"/>
    </row>
    <row r="6" spans="1:7" ht="7.5" customHeight="1" thickTop="1"/>
    <row r="7" spans="1:7" ht="13.5" customHeight="1">
      <c r="G7" s="9" t="s">
        <v>0</v>
      </c>
    </row>
    <row r="8" spans="1:7" ht="57" customHeight="1">
      <c r="A8" s="129" t="s">
        <v>742</v>
      </c>
      <c r="B8" s="134" t="s">
        <v>769</v>
      </c>
      <c r="C8" s="134" t="s">
        <v>770</v>
      </c>
      <c r="D8" s="134" t="s">
        <v>771</v>
      </c>
      <c r="E8" s="134" t="s">
        <v>784</v>
      </c>
      <c r="F8" s="21" t="s">
        <v>772</v>
      </c>
      <c r="G8" s="135" t="s">
        <v>773</v>
      </c>
    </row>
    <row r="9" spans="1:7" ht="53.25" customHeight="1">
      <c r="A9" s="130" t="s">
        <v>739</v>
      </c>
      <c r="B9" s="136" t="s">
        <v>458</v>
      </c>
      <c r="C9" s="136" t="s">
        <v>459</v>
      </c>
      <c r="D9" s="136" t="s">
        <v>460</v>
      </c>
      <c r="E9" s="136" t="s">
        <v>719</v>
      </c>
      <c r="F9" s="22" t="s">
        <v>461</v>
      </c>
      <c r="G9" s="75" t="s">
        <v>451</v>
      </c>
    </row>
    <row r="10" spans="1:7" s="92" customFormat="1" ht="19.5" customHeight="1">
      <c r="A10" s="71" t="s">
        <v>3</v>
      </c>
      <c r="B10" s="88">
        <f>B11+B17+B20+B27</f>
        <v>14940</v>
      </c>
      <c r="C10" s="88">
        <f t="shared" ref="C10:G10" si="0">C11+C17+C20+C27</f>
        <v>22389</v>
      </c>
      <c r="D10" s="88">
        <f t="shared" si="0"/>
        <v>4720</v>
      </c>
      <c r="E10" s="88">
        <f t="shared" si="0"/>
        <v>5706</v>
      </c>
      <c r="F10" s="88">
        <f t="shared" si="0"/>
        <v>16939</v>
      </c>
      <c r="G10" s="105">
        <f t="shared" si="0"/>
        <v>64694</v>
      </c>
    </row>
    <row r="11" spans="1:7" s="92" customFormat="1" ht="19.5" customHeight="1">
      <c r="A11" s="153" t="s">
        <v>46</v>
      </c>
      <c r="B11" s="158">
        <f t="shared" ref="B11:G11" si="1">SUM(B12:B16)</f>
        <v>1310</v>
      </c>
      <c r="C11" s="158">
        <f t="shared" si="1"/>
        <v>13533</v>
      </c>
      <c r="D11" s="158">
        <f t="shared" si="1"/>
        <v>541</v>
      </c>
      <c r="E11" s="158">
        <f t="shared" si="1"/>
        <v>535</v>
      </c>
      <c r="F11" s="158">
        <f t="shared" si="1"/>
        <v>1827</v>
      </c>
      <c r="G11" s="159">
        <f t="shared" si="1"/>
        <v>17746</v>
      </c>
    </row>
    <row r="12" spans="1:7" ht="19.5" customHeight="1">
      <c r="A12" s="69" t="s">
        <v>47</v>
      </c>
      <c r="B12" s="8">
        <v>-1247</v>
      </c>
      <c r="C12" s="8">
        <v>3791</v>
      </c>
      <c r="D12" s="8">
        <v>67</v>
      </c>
      <c r="E12" s="8">
        <v>228</v>
      </c>
      <c r="F12" s="8">
        <v>736</v>
      </c>
      <c r="G12" s="162">
        <f>B12+C12+D12+E12+F12</f>
        <v>3575</v>
      </c>
    </row>
    <row r="13" spans="1:7" ht="19.5" customHeight="1">
      <c r="A13" s="69" t="s">
        <v>48</v>
      </c>
      <c r="B13" s="8">
        <v>562</v>
      </c>
      <c r="C13" s="8">
        <v>2436</v>
      </c>
      <c r="D13" s="8">
        <v>79</v>
      </c>
      <c r="E13" s="8">
        <v>38</v>
      </c>
      <c r="F13" s="8">
        <v>131</v>
      </c>
      <c r="G13" s="162">
        <f>B13+C13+D13+E13+F13</f>
        <v>3246</v>
      </c>
    </row>
    <row r="14" spans="1:7" ht="19.5" customHeight="1">
      <c r="A14" s="69" t="s">
        <v>49</v>
      </c>
      <c r="B14" s="8">
        <v>189</v>
      </c>
      <c r="C14" s="8">
        <v>431</v>
      </c>
      <c r="D14" s="8">
        <v>35</v>
      </c>
      <c r="E14" s="8">
        <v>215</v>
      </c>
      <c r="F14" s="8">
        <v>10</v>
      </c>
      <c r="G14" s="162">
        <f>B14+C14+D14+E14+F14</f>
        <v>880</v>
      </c>
    </row>
    <row r="15" spans="1:7" ht="19.5" customHeight="1">
      <c r="A15" s="69" t="s">
        <v>50</v>
      </c>
      <c r="B15" s="8">
        <v>1778</v>
      </c>
      <c r="C15" s="8">
        <v>6857</v>
      </c>
      <c r="D15" s="8">
        <v>339</v>
      </c>
      <c r="E15" s="8">
        <v>51</v>
      </c>
      <c r="F15" s="8">
        <v>929</v>
      </c>
      <c r="G15" s="162">
        <f>B15+C15+D15+E15+F15</f>
        <v>9954</v>
      </c>
    </row>
    <row r="16" spans="1:7" ht="19.5" customHeight="1">
      <c r="A16" s="69" t="s">
        <v>51</v>
      </c>
      <c r="B16" s="8">
        <v>28</v>
      </c>
      <c r="C16" s="8">
        <v>18</v>
      </c>
      <c r="D16" s="8">
        <v>21</v>
      </c>
      <c r="E16" s="8">
        <v>3</v>
      </c>
      <c r="F16" s="8">
        <v>21</v>
      </c>
      <c r="G16" s="162">
        <f>B16+C16+D16+E16+F16</f>
        <v>91</v>
      </c>
    </row>
    <row r="17" spans="1:7" s="92" customFormat="1" ht="19.5" customHeight="1">
      <c r="A17" s="153" t="s">
        <v>797</v>
      </c>
      <c r="B17" s="158">
        <f t="shared" ref="B17:G17" si="2">SUM(B18:B19)</f>
        <v>1</v>
      </c>
      <c r="C17" s="158">
        <f t="shared" si="2"/>
        <v>6514</v>
      </c>
      <c r="D17" s="158">
        <f t="shared" si="2"/>
        <v>155</v>
      </c>
      <c r="E17" s="158">
        <f t="shared" si="2"/>
        <v>189</v>
      </c>
      <c r="F17" s="158">
        <f t="shared" si="2"/>
        <v>24</v>
      </c>
      <c r="G17" s="159">
        <f t="shared" si="2"/>
        <v>6883</v>
      </c>
    </row>
    <row r="18" spans="1:7" ht="19.5" customHeight="1">
      <c r="A18" s="69" t="s">
        <v>798</v>
      </c>
      <c r="B18" s="8">
        <v>1</v>
      </c>
      <c r="C18" s="8">
        <v>6514</v>
      </c>
      <c r="D18" s="8">
        <v>155</v>
      </c>
      <c r="E18" s="8">
        <v>189</v>
      </c>
      <c r="F18" s="8">
        <v>24</v>
      </c>
      <c r="G18" s="162">
        <f>B18+C18+D18+E18+F18</f>
        <v>6883</v>
      </c>
    </row>
    <row r="19" spans="1:7" ht="19.5" customHeight="1">
      <c r="A19" s="69" t="s">
        <v>54</v>
      </c>
      <c r="B19" s="8">
        <v>0</v>
      </c>
      <c r="C19" s="8">
        <v>0</v>
      </c>
      <c r="D19" s="8">
        <v>0</v>
      </c>
      <c r="E19" s="8">
        <v>0</v>
      </c>
      <c r="F19" s="8">
        <v>0</v>
      </c>
      <c r="G19" s="162">
        <f>B19+C19+D19+E19+F19</f>
        <v>0</v>
      </c>
    </row>
    <row r="20" spans="1:7" s="92" customFormat="1" ht="19.5" customHeight="1">
      <c r="A20" s="153" t="s">
        <v>57</v>
      </c>
      <c r="B20" s="158">
        <f t="shared" ref="B20:G20" si="3">SUM(B21:B26)</f>
        <v>13396</v>
      </c>
      <c r="C20" s="158">
        <f t="shared" si="3"/>
        <v>1073</v>
      </c>
      <c r="D20" s="158">
        <f t="shared" si="3"/>
        <v>3719</v>
      </c>
      <c r="E20" s="158">
        <f t="shared" si="3"/>
        <v>5096</v>
      </c>
      <c r="F20" s="158">
        <f t="shared" si="3"/>
        <v>14125</v>
      </c>
      <c r="G20" s="159">
        <f t="shared" si="3"/>
        <v>37409</v>
      </c>
    </row>
    <row r="21" spans="1:7" ht="19.5" customHeight="1">
      <c r="A21" s="69" t="s">
        <v>58</v>
      </c>
      <c r="B21" s="8">
        <v>4136</v>
      </c>
      <c r="C21" s="8">
        <v>309</v>
      </c>
      <c r="D21" s="8">
        <v>123</v>
      </c>
      <c r="E21" s="8">
        <v>67</v>
      </c>
      <c r="F21" s="8">
        <v>242</v>
      </c>
      <c r="G21" s="162">
        <f t="shared" ref="G21:G26" si="4">B21+C21+D21+E21+F21</f>
        <v>4877</v>
      </c>
    </row>
    <row r="22" spans="1:7" ht="19.5" customHeight="1">
      <c r="A22" s="69" t="s">
        <v>60</v>
      </c>
      <c r="B22" s="8">
        <v>58</v>
      </c>
      <c r="C22" s="8">
        <v>205</v>
      </c>
      <c r="D22" s="8">
        <v>13</v>
      </c>
      <c r="E22" s="8">
        <v>42</v>
      </c>
      <c r="F22" s="8">
        <v>33</v>
      </c>
      <c r="G22" s="162">
        <f t="shared" si="4"/>
        <v>351</v>
      </c>
    </row>
    <row r="23" spans="1:7" ht="19.5" customHeight="1">
      <c r="A23" s="69" t="s">
        <v>61</v>
      </c>
      <c r="B23" s="8">
        <v>1432</v>
      </c>
      <c r="C23" s="8">
        <v>445</v>
      </c>
      <c r="D23" s="8">
        <v>528</v>
      </c>
      <c r="E23" s="8">
        <v>290</v>
      </c>
      <c r="F23" s="8">
        <v>3018</v>
      </c>
      <c r="G23" s="162">
        <f t="shared" si="4"/>
        <v>5713</v>
      </c>
    </row>
    <row r="24" spans="1:7" ht="19.5" customHeight="1">
      <c r="A24" s="69" t="s">
        <v>62</v>
      </c>
      <c r="B24" s="8">
        <v>1192</v>
      </c>
      <c r="C24" s="8">
        <v>1278</v>
      </c>
      <c r="D24" s="8">
        <v>2146</v>
      </c>
      <c r="E24" s="8">
        <v>289</v>
      </c>
      <c r="F24" s="8">
        <v>6053</v>
      </c>
      <c r="G24" s="162">
        <f t="shared" si="4"/>
        <v>10958</v>
      </c>
    </row>
    <row r="25" spans="1:7" ht="19.5" customHeight="1">
      <c r="A25" s="69" t="s">
        <v>63</v>
      </c>
      <c r="B25" s="8">
        <v>250</v>
      </c>
      <c r="C25" s="8">
        <v>1054</v>
      </c>
      <c r="D25" s="8">
        <v>85</v>
      </c>
      <c r="E25" s="8">
        <v>28</v>
      </c>
      <c r="F25" s="8">
        <v>950</v>
      </c>
      <c r="G25" s="162">
        <f t="shared" si="4"/>
        <v>2367</v>
      </c>
    </row>
    <row r="26" spans="1:7" ht="19.5" customHeight="1">
      <c r="A26" s="69" t="s">
        <v>64</v>
      </c>
      <c r="B26" s="8">
        <v>6328</v>
      </c>
      <c r="C26" s="8">
        <v>-2218</v>
      </c>
      <c r="D26" s="8">
        <v>824</v>
      </c>
      <c r="E26" s="8">
        <v>4380</v>
      </c>
      <c r="F26" s="8">
        <v>3829</v>
      </c>
      <c r="G26" s="162">
        <f t="shared" si="4"/>
        <v>13143</v>
      </c>
    </row>
    <row r="27" spans="1:7" s="92" customFormat="1" ht="19.5" customHeight="1">
      <c r="A27" s="153" t="s">
        <v>65</v>
      </c>
      <c r="B27" s="158">
        <f t="shared" ref="B27:G27" si="5">SUM(B28:B29)</f>
        <v>233</v>
      </c>
      <c r="C27" s="158">
        <f t="shared" si="5"/>
        <v>1269</v>
      </c>
      <c r="D27" s="158">
        <f t="shared" si="5"/>
        <v>305</v>
      </c>
      <c r="E27" s="158">
        <f t="shared" si="5"/>
        <v>-114</v>
      </c>
      <c r="F27" s="158">
        <f t="shared" si="5"/>
        <v>963</v>
      </c>
      <c r="G27" s="159">
        <f t="shared" si="5"/>
        <v>2656</v>
      </c>
    </row>
    <row r="28" spans="1:7" ht="19.5" customHeight="1">
      <c r="A28" s="69" t="s">
        <v>66</v>
      </c>
      <c r="B28" s="8">
        <v>43</v>
      </c>
      <c r="C28" s="8">
        <v>0</v>
      </c>
      <c r="D28" s="8">
        <v>47</v>
      </c>
      <c r="E28" s="8">
        <v>25</v>
      </c>
      <c r="F28" s="8">
        <v>134</v>
      </c>
      <c r="G28" s="162">
        <f>B28+C28+D28+E28+F28</f>
        <v>249</v>
      </c>
    </row>
    <row r="29" spans="1:7" ht="19.5" customHeight="1">
      <c r="A29" s="69" t="s">
        <v>67</v>
      </c>
      <c r="B29" s="8">
        <v>190</v>
      </c>
      <c r="C29" s="8">
        <v>1269</v>
      </c>
      <c r="D29" s="8">
        <v>258</v>
      </c>
      <c r="E29" s="8">
        <v>-139</v>
      </c>
      <c r="F29" s="8">
        <v>829</v>
      </c>
      <c r="G29" s="162">
        <f>B29+C29+D29+E29+F29</f>
        <v>2407</v>
      </c>
    </row>
    <row r="30" spans="1:7" s="92" customFormat="1" ht="19.5" customHeight="1">
      <c r="A30" s="71" t="s">
        <v>245</v>
      </c>
      <c r="B30" s="88">
        <f t="shared" ref="B30:G30" si="6">B31+B35</f>
        <v>164433</v>
      </c>
      <c r="C30" s="88">
        <f t="shared" si="6"/>
        <v>4640</v>
      </c>
      <c r="D30" s="88">
        <f t="shared" si="6"/>
        <v>53129</v>
      </c>
      <c r="E30" s="88">
        <f t="shared" si="6"/>
        <v>4469</v>
      </c>
      <c r="F30" s="88">
        <f t="shared" si="6"/>
        <v>31739</v>
      </c>
      <c r="G30" s="105">
        <f t="shared" si="6"/>
        <v>258410</v>
      </c>
    </row>
    <row r="31" spans="1:7" s="92" customFormat="1" ht="19.5" customHeight="1">
      <c r="A31" s="153" t="s">
        <v>246</v>
      </c>
      <c r="B31" s="158">
        <f t="shared" ref="B31:G31" si="7">SUM(B32:B34)</f>
        <v>137858</v>
      </c>
      <c r="C31" s="158">
        <f t="shared" si="7"/>
        <v>2182</v>
      </c>
      <c r="D31" s="158">
        <f t="shared" si="7"/>
        <v>36760</v>
      </c>
      <c r="E31" s="158">
        <f t="shared" si="7"/>
        <v>2263</v>
      </c>
      <c r="F31" s="158">
        <f t="shared" si="7"/>
        <v>19410</v>
      </c>
      <c r="G31" s="159">
        <f t="shared" si="7"/>
        <v>198473</v>
      </c>
    </row>
    <row r="32" spans="1:7" ht="19.5" customHeight="1">
      <c r="A32" s="69" t="s">
        <v>248</v>
      </c>
      <c r="B32" s="8">
        <v>136061</v>
      </c>
      <c r="C32" s="8">
        <v>1631</v>
      </c>
      <c r="D32" s="8">
        <v>34331</v>
      </c>
      <c r="E32" s="8">
        <v>2056</v>
      </c>
      <c r="F32" s="8">
        <v>18983</v>
      </c>
      <c r="G32" s="162">
        <f>B32+C32+D32+E32+F32</f>
        <v>193062</v>
      </c>
    </row>
    <row r="33" spans="1:7" ht="19.5" customHeight="1">
      <c r="A33" s="69" t="s">
        <v>249</v>
      </c>
      <c r="B33" s="8">
        <v>1690</v>
      </c>
      <c r="C33" s="8">
        <v>549</v>
      </c>
      <c r="D33" s="8">
        <v>2322</v>
      </c>
      <c r="E33" s="8">
        <v>201</v>
      </c>
      <c r="F33" s="8">
        <v>383</v>
      </c>
      <c r="G33" s="162">
        <f>B33+C33+D33+E33+F33</f>
        <v>5145</v>
      </c>
    </row>
    <row r="34" spans="1:7" ht="19.5" customHeight="1">
      <c r="A34" s="69" t="s">
        <v>787</v>
      </c>
      <c r="B34" s="8">
        <v>107</v>
      </c>
      <c r="C34" s="8">
        <v>2</v>
      </c>
      <c r="D34" s="8">
        <v>107</v>
      </c>
      <c r="E34" s="8">
        <v>6</v>
      </c>
      <c r="F34" s="8">
        <v>44</v>
      </c>
      <c r="G34" s="162">
        <f>B34+C34+D34+E34+F34</f>
        <v>266</v>
      </c>
    </row>
    <row r="35" spans="1:7" s="92" customFormat="1" ht="19.5" customHeight="1">
      <c r="A35" s="153" t="s">
        <v>252</v>
      </c>
      <c r="B35" s="158">
        <f t="shared" ref="B35:G35" si="8">SUM(B36:B39)</f>
        <v>26575</v>
      </c>
      <c r="C35" s="158">
        <f t="shared" si="8"/>
        <v>2458</v>
      </c>
      <c r="D35" s="158">
        <f t="shared" si="8"/>
        <v>16369</v>
      </c>
      <c r="E35" s="158">
        <f t="shared" si="8"/>
        <v>2206</v>
      </c>
      <c r="F35" s="158">
        <f t="shared" si="8"/>
        <v>12329</v>
      </c>
      <c r="G35" s="159">
        <f t="shared" si="8"/>
        <v>59937</v>
      </c>
    </row>
    <row r="36" spans="1:7" ht="19.5" customHeight="1">
      <c r="A36" s="69" t="s">
        <v>253</v>
      </c>
      <c r="B36" s="8">
        <v>20326</v>
      </c>
      <c r="C36" s="8">
        <v>1654</v>
      </c>
      <c r="D36" s="8">
        <v>11254</v>
      </c>
      <c r="E36" s="8">
        <v>1626</v>
      </c>
      <c r="F36" s="8">
        <v>9544</v>
      </c>
      <c r="G36" s="162">
        <f>B36+C36+D36+E36+F36</f>
        <v>44404</v>
      </c>
    </row>
    <row r="37" spans="1:7" ht="19.5" customHeight="1">
      <c r="A37" s="69" t="s">
        <v>254</v>
      </c>
      <c r="B37" s="8">
        <v>258</v>
      </c>
      <c r="C37" s="8">
        <v>32</v>
      </c>
      <c r="D37" s="8">
        <v>247</v>
      </c>
      <c r="E37" s="8">
        <v>4</v>
      </c>
      <c r="F37" s="8">
        <v>31</v>
      </c>
      <c r="G37" s="162">
        <f>B37+C37+D37+E37+F37</f>
        <v>572</v>
      </c>
    </row>
    <row r="38" spans="1:7" ht="19.5" customHeight="1">
      <c r="A38" s="69" t="s">
        <v>255</v>
      </c>
      <c r="B38" s="8">
        <v>132</v>
      </c>
      <c r="C38" s="8">
        <v>353</v>
      </c>
      <c r="D38" s="8">
        <v>344</v>
      </c>
      <c r="E38" s="8">
        <v>353</v>
      </c>
      <c r="F38" s="8">
        <v>137</v>
      </c>
      <c r="G38" s="162">
        <f>B38+C38+D38+E38+F38</f>
        <v>1319</v>
      </c>
    </row>
    <row r="39" spans="1:7" ht="19.5" customHeight="1">
      <c r="A39" s="69" t="s">
        <v>256</v>
      </c>
      <c r="B39" s="8">
        <v>5859</v>
      </c>
      <c r="C39" s="8">
        <v>419</v>
      </c>
      <c r="D39" s="8">
        <v>4524</v>
      </c>
      <c r="E39" s="8">
        <v>223</v>
      </c>
      <c r="F39" s="8">
        <v>2617</v>
      </c>
      <c r="G39" s="162">
        <f>B39+C39+D39+E39+F39</f>
        <v>13642</v>
      </c>
    </row>
    <row r="40" spans="1:7" s="92" customFormat="1" ht="19.5" customHeight="1">
      <c r="A40" s="71" t="s">
        <v>4</v>
      </c>
      <c r="B40" s="88">
        <f t="shared" ref="B40:G40" si="9">B41+B49+B55+B58+B63+B68</f>
        <v>64625</v>
      </c>
      <c r="C40" s="88">
        <f t="shared" si="9"/>
        <v>7196</v>
      </c>
      <c r="D40" s="88">
        <f t="shared" si="9"/>
        <v>4502</v>
      </c>
      <c r="E40" s="88">
        <f t="shared" si="9"/>
        <v>148430</v>
      </c>
      <c r="F40" s="88">
        <f t="shared" si="9"/>
        <v>140705</v>
      </c>
      <c r="G40" s="105">
        <f t="shared" si="9"/>
        <v>365458</v>
      </c>
    </row>
    <row r="41" spans="1:7" s="92" customFormat="1" ht="19.5" customHeight="1">
      <c r="A41" s="153" t="s">
        <v>68</v>
      </c>
      <c r="B41" s="158">
        <f t="shared" ref="B41:G41" si="10">SUM(B42:B48)</f>
        <v>1205</v>
      </c>
      <c r="C41" s="158">
        <f t="shared" si="10"/>
        <v>196</v>
      </c>
      <c r="D41" s="158">
        <f t="shared" si="10"/>
        <v>2587</v>
      </c>
      <c r="E41" s="158">
        <f t="shared" si="10"/>
        <v>59224</v>
      </c>
      <c r="F41" s="158">
        <f t="shared" si="10"/>
        <v>75178</v>
      </c>
      <c r="G41" s="159">
        <f t="shared" si="10"/>
        <v>138390</v>
      </c>
    </row>
    <row r="42" spans="1:7" ht="19.5" customHeight="1">
      <c r="A42" s="69" t="s">
        <v>69</v>
      </c>
      <c r="B42" s="8">
        <v>0</v>
      </c>
      <c r="C42" s="8">
        <v>0</v>
      </c>
      <c r="D42" s="8">
        <v>10</v>
      </c>
      <c r="E42" s="8">
        <v>0</v>
      </c>
      <c r="F42" s="8">
        <v>0</v>
      </c>
      <c r="G42" s="162">
        <f t="shared" ref="G42:G48" si="11">B42+C42+D42+E42+F42</f>
        <v>10</v>
      </c>
    </row>
    <row r="43" spans="1:7" ht="19.5" customHeight="1">
      <c r="A43" s="69" t="s">
        <v>70</v>
      </c>
      <c r="B43" s="8">
        <v>0</v>
      </c>
      <c r="C43" s="8">
        <v>0</v>
      </c>
      <c r="D43" s="8">
        <v>0</v>
      </c>
      <c r="E43" s="8">
        <v>5</v>
      </c>
      <c r="F43" s="8">
        <v>0</v>
      </c>
      <c r="G43" s="162">
        <f t="shared" si="11"/>
        <v>5</v>
      </c>
    </row>
    <row r="44" spans="1:7" ht="19.5" customHeight="1">
      <c r="A44" s="69" t="s">
        <v>71</v>
      </c>
      <c r="B44" s="8">
        <v>0</v>
      </c>
      <c r="C44" s="8">
        <v>1</v>
      </c>
      <c r="D44" s="8">
        <v>14</v>
      </c>
      <c r="E44" s="8">
        <v>34</v>
      </c>
      <c r="F44" s="8">
        <v>3</v>
      </c>
      <c r="G44" s="162">
        <f t="shared" si="11"/>
        <v>52</v>
      </c>
    </row>
    <row r="45" spans="1:7" ht="19.5" customHeight="1">
      <c r="A45" s="69" t="s">
        <v>72</v>
      </c>
      <c r="B45" s="8">
        <v>0</v>
      </c>
      <c r="C45" s="8">
        <v>0</v>
      </c>
      <c r="D45" s="8">
        <v>10</v>
      </c>
      <c r="E45" s="8">
        <v>11</v>
      </c>
      <c r="F45" s="8">
        <v>2</v>
      </c>
      <c r="G45" s="162">
        <f t="shared" si="11"/>
        <v>23</v>
      </c>
    </row>
    <row r="46" spans="1:7" ht="19.5" customHeight="1">
      <c r="A46" s="69" t="s">
        <v>73</v>
      </c>
      <c r="B46" s="8">
        <v>0</v>
      </c>
      <c r="C46" s="8">
        <v>0</v>
      </c>
      <c r="D46" s="8">
        <v>11</v>
      </c>
      <c r="E46" s="8">
        <v>0</v>
      </c>
      <c r="F46" s="8">
        <v>16</v>
      </c>
      <c r="G46" s="162">
        <f t="shared" si="11"/>
        <v>27</v>
      </c>
    </row>
    <row r="47" spans="1:7" ht="19.5" customHeight="1">
      <c r="A47" s="69" t="s">
        <v>74</v>
      </c>
      <c r="B47" s="8">
        <v>1081</v>
      </c>
      <c r="C47" s="8">
        <v>23</v>
      </c>
      <c r="D47" s="8">
        <v>921</v>
      </c>
      <c r="E47" s="8">
        <v>4604</v>
      </c>
      <c r="F47" s="8">
        <v>72036</v>
      </c>
      <c r="G47" s="162">
        <f t="shared" si="11"/>
        <v>78665</v>
      </c>
    </row>
    <row r="48" spans="1:7" ht="19.5" customHeight="1">
      <c r="A48" s="69" t="s">
        <v>75</v>
      </c>
      <c r="B48" s="8">
        <v>124</v>
      </c>
      <c r="C48" s="8">
        <v>172</v>
      </c>
      <c r="D48" s="8">
        <v>1621</v>
      </c>
      <c r="E48" s="8">
        <v>54570</v>
      </c>
      <c r="F48" s="8">
        <v>3121</v>
      </c>
      <c r="G48" s="162">
        <f t="shared" si="11"/>
        <v>59608</v>
      </c>
    </row>
    <row r="49" spans="1:7" s="92" customFormat="1" ht="19.5" customHeight="1">
      <c r="A49" s="153" t="s">
        <v>76</v>
      </c>
      <c r="B49" s="158">
        <f t="shared" ref="B49:G49" si="12">SUM(B50:B54)</f>
        <v>117</v>
      </c>
      <c r="C49" s="158">
        <f t="shared" si="12"/>
        <v>767</v>
      </c>
      <c r="D49" s="158">
        <f t="shared" si="12"/>
        <v>453</v>
      </c>
      <c r="E49" s="158">
        <f t="shared" si="12"/>
        <v>345</v>
      </c>
      <c r="F49" s="158">
        <f t="shared" si="12"/>
        <v>24871</v>
      </c>
      <c r="G49" s="159">
        <f t="shared" si="12"/>
        <v>26553</v>
      </c>
    </row>
    <row r="50" spans="1:7" ht="19.5" customHeight="1">
      <c r="A50" s="69" t="s">
        <v>77</v>
      </c>
      <c r="B50" s="8">
        <v>117</v>
      </c>
      <c r="C50" s="8">
        <v>767</v>
      </c>
      <c r="D50" s="8">
        <v>329</v>
      </c>
      <c r="E50" s="8">
        <v>313</v>
      </c>
      <c r="F50" s="8">
        <v>695</v>
      </c>
      <c r="G50" s="162">
        <f>B50+C50+D50+E50+F50</f>
        <v>2221</v>
      </c>
    </row>
    <row r="51" spans="1:7" ht="19.5" customHeight="1">
      <c r="A51" s="69" t="s">
        <v>78</v>
      </c>
      <c r="B51" s="8">
        <v>0</v>
      </c>
      <c r="C51" s="8">
        <v>0</v>
      </c>
      <c r="D51" s="8">
        <v>7</v>
      </c>
      <c r="E51" s="8">
        <v>0</v>
      </c>
      <c r="F51" s="8">
        <v>0</v>
      </c>
      <c r="G51" s="162">
        <f>B51+C51+D51+E51+F51</f>
        <v>7</v>
      </c>
    </row>
    <row r="52" spans="1:7" ht="19.5" customHeight="1">
      <c r="A52" s="69" t="s">
        <v>79</v>
      </c>
      <c r="B52" s="8">
        <v>0</v>
      </c>
      <c r="C52" s="8">
        <v>0</v>
      </c>
      <c r="D52" s="8">
        <v>0</v>
      </c>
      <c r="E52" s="8">
        <v>25</v>
      </c>
      <c r="F52" s="8">
        <v>24064</v>
      </c>
      <c r="G52" s="162">
        <f>B52+C52+D52+E52+F52</f>
        <v>24089</v>
      </c>
    </row>
    <row r="53" spans="1:7" ht="19.5" customHeight="1">
      <c r="A53" s="69" t="s">
        <v>80</v>
      </c>
      <c r="B53" s="8">
        <v>0</v>
      </c>
      <c r="C53" s="8">
        <v>0</v>
      </c>
      <c r="D53" s="8">
        <v>117</v>
      </c>
      <c r="E53" s="8">
        <v>2</v>
      </c>
      <c r="F53" s="8">
        <v>112</v>
      </c>
      <c r="G53" s="162">
        <f>B53+C53+D53+E53+F53</f>
        <v>231</v>
      </c>
    </row>
    <row r="54" spans="1:7" ht="19.5" customHeight="1">
      <c r="A54" s="69" t="s">
        <v>81</v>
      </c>
      <c r="B54" s="8">
        <v>0</v>
      </c>
      <c r="C54" s="8">
        <v>0</v>
      </c>
      <c r="D54" s="8">
        <v>0</v>
      </c>
      <c r="E54" s="8">
        <v>5</v>
      </c>
      <c r="F54" s="8">
        <v>0</v>
      </c>
      <c r="G54" s="162">
        <f>B54+C54+D54+E54+F54</f>
        <v>5</v>
      </c>
    </row>
    <row r="55" spans="1:7" s="92" customFormat="1" ht="19.5" customHeight="1">
      <c r="A55" s="153" t="s">
        <v>82</v>
      </c>
      <c r="B55" s="158">
        <f t="shared" ref="B55:G55" si="13">SUM(B56:B57)</f>
        <v>76</v>
      </c>
      <c r="C55" s="158">
        <f t="shared" si="13"/>
        <v>204</v>
      </c>
      <c r="D55" s="158">
        <f t="shared" si="13"/>
        <v>202</v>
      </c>
      <c r="E55" s="158">
        <f t="shared" si="13"/>
        <v>792</v>
      </c>
      <c r="F55" s="158">
        <f t="shared" si="13"/>
        <v>2126</v>
      </c>
      <c r="G55" s="159">
        <f t="shared" si="13"/>
        <v>3400</v>
      </c>
    </row>
    <row r="56" spans="1:7" ht="19.5" customHeight="1">
      <c r="A56" s="69" t="s">
        <v>83</v>
      </c>
      <c r="B56" s="8">
        <v>2</v>
      </c>
      <c r="C56" s="8">
        <v>0</v>
      </c>
      <c r="D56" s="8">
        <v>73</v>
      </c>
      <c r="E56" s="8">
        <v>10</v>
      </c>
      <c r="F56" s="8">
        <v>167</v>
      </c>
      <c r="G56" s="162">
        <f>B56+C56+D56+E56+F56</f>
        <v>252</v>
      </c>
    </row>
    <row r="57" spans="1:7" ht="19.5" customHeight="1">
      <c r="A57" s="69" t="s">
        <v>84</v>
      </c>
      <c r="B57" s="8">
        <v>74</v>
      </c>
      <c r="C57" s="8">
        <v>204</v>
      </c>
      <c r="D57" s="8">
        <v>129</v>
      </c>
      <c r="E57" s="8">
        <v>782</v>
      </c>
      <c r="F57" s="8">
        <v>1959</v>
      </c>
      <c r="G57" s="162">
        <f>B57+C57+D57+E57+F57</f>
        <v>3148</v>
      </c>
    </row>
    <row r="58" spans="1:7" s="92" customFormat="1" ht="19.5" customHeight="1">
      <c r="A58" s="153" t="s">
        <v>86</v>
      </c>
      <c r="B58" s="158">
        <f t="shared" ref="B58:G58" si="14">SUM(B59:B62)</f>
        <v>54591</v>
      </c>
      <c r="C58" s="158">
        <f t="shared" si="14"/>
        <v>816</v>
      </c>
      <c r="D58" s="158">
        <f t="shared" si="14"/>
        <v>-1957</v>
      </c>
      <c r="E58" s="158">
        <f t="shared" si="14"/>
        <v>18791</v>
      </c>
      <c r="F58" s="158">
        <f t="shared" si="14"/>
        <v>34144</v>
      </c>
      <c r="G58" s="159">
        <f t="shared" si="14"/>
        <v>106385</v>
      </c>
    </row>
    <row r="59" spans="1:7" ht="19.5" customHeight="1">
      <c r="A59" s="69" t="s">
        <v>88</v>
      </c>
      <c r="B59" s="8">
        <v>41105</v>
      </c>
      <c r="C59" s="8">
        <v>771</v>
      </c>
      <c r="D59" s="8">
        <v>-2461</v>
      </c>
      <c r="E59" s="8">
        <v>14736</v>
      </c>
      <c r="F59" s="8">
        <v>13016</v>
      </c>
      <c r="G59" s="162">
        <f>B59+C59+D59+E59+F59</f>
        <v>67167</v>
      </c>
    </row>
    <row r="60" spans="1:7" ht="19.5" customHeight="1">
      <c r="A60" s="69" t="s">
        <v>89</v>
      </c>
      <c r="B60" s="8">
        <v>128</v>
      </c>
      <c r="C60" s="8">
        <v>59</v>
      </c>
      <c r="D60" s="8">
        <v>-32</v>
      </c>
      <c r="E60" s="8">
        <v>384</v>
      </c>
      <c r="F60" s="8">
        <v>453</v>
      </c>
      <c r="G60" s="162">
        <f>B60+C60+D60+E60+F60</f>
        <v>992</v>
      </c>
    </row>
    <row r="61" spans="1:7" ht="19.5" customHeight="1">
      <c r="A61" s="69" t="s">
        <v>91</v>
      </c>
      <c r="B61" s="8">
        <v>1390</v>
      </c>
      <c r="C61" s="8">
        <v>-40</v>
      </c>
      <c r="D61" s="8">
        <v>332</v>
      </c>
      <c r="E61" s="8">
        <v>794</v>
      </c>
      <c r="F61" s="8">
        <v>1244</v>
      </c>
      <c r="G61" s="162">
        <f>B61+C61+D61+E61+F61</f>
        <v>3720</v>
      </c>
    </row>
    <row r="62" spans="1:7" ht="19.5" customHeight="1">
      <c r="A62" s="69" t="s">
        <v>93</v>
      </c>
      <c r="B62" s="8">
        <v>11968</v>
      </c>
      <c r="C62" s="8">
        <v>26</v>
      </c>
      <c r="D62" s="8">
        <v>204</v>
      </c>
      <c r="E62" s="8">
        <v>2877</v>
      </c>
      <c r="F62" s="8">
        <v>19431</v>
      </c>
      <c r="G62" s="162">
        <f>B62+C62+D62+E62+F62</f>
        <v>34506</v>
      </c>
    </row>
    <row r="63" spans="1:7" s="92" customFormat="1" ht="19.5" customHeight="1">
      <c r="A63" s="153" t="s">
        <v>94</v>
      </c>
      <c r="B63" s="158">
        <f t="shared" ref="B63:G63" si="15">SUM(B64:B67)</f>
        <v>7559</v>
      </c>
      <c r="C63" s="158">
        <f t="shared" si="15"/>
        <v>5198</v>
      </c>
      <c r="D63" s="158">
        <f t="shared" si="15"/>
        <v>3778</v>
      </c>
      <c r="E63" s="158">
        <f t="shared" si="15"/>
        <v>62711</v>
      </c>
      <c r="F63" s="158">
        <f t="shared" si="15"/>
        <v>2569</v>
      </c>
      <c r="G63" s="159">
        <f t="shared" si="15"/>
        <v>81815</v>
      </c>
    </row>
    <row r="64" spans="1:7" ht="19.5" customHeight="1">
      <c r="A64" s="69" t="s">
        <v>95</v>
      </c>
      <c r="B64" s="8">
        <v>3760</v>
      </c>
      <c r="C64" s="8">
        <v>2005</v>
      </c>
      <c r="D64" s="8">
        <v>2870</v>
      </c>
      <c r="E64" s="8">
        <v>50213</v>
      </c>
      <c r="F64" s="8">
        <v>-2303</v>
      </c>
      <c r="G64" s="162">
        <f>B64+C64+D64+E64+F64</f>
        <v>56545</v>
      </c>
    </row>
    <row r="65" spans="1:7" ht="19.5" customHeight="1">
      <c r="A65" s="69" t="s">
        <v>96</v>
      </c>
      <c r="B65" s="8">
        <v>2393</v>
      </c>
      <c r="C65" s="8">
        <v>3176</v>
      </c>
      <c r="D65" s="8">
        <v>783</v>
      </c>
      <c r="E65" s="8">
        <v>8567</v>
      </c>
      <c r="F65" s="8">
        <v>2589</v>
      </c>
      <c r="G65" s="162">
        <f>B65+C65+D65+E65+F65</f>
        <v>17508</v>
      </c>
    </row>
    <row r="66" spans="1:7" ht="19.5" customHeight="1">
      <c r="A66" s="69" t="s">
        <v>97</v>
      </c>
      <c r="B66" s="8">
        <v>432</v>
      </c>
      <c r="C66" s="8">
        <v>17</v>
      </c>
      <c r="D66" s="8">
        <v>30</v>
      </c>
      <c r="E66" s="8">
        <v>124</v>
      </c>
      <c r="F66" s="8">
        <v>0</v>
      </c>
      <c r="G66" s="162">
        <f>B66+C66+D66+E66+F66</f>
        <v>603</v>
      </c>
    </row>
    <row r="67" spans="1:7" ht="19.5" customHeight="1">
      <c r="A67" s="69" t="s">
        <v>98</v>
      </c>
      <c r="B67" s="8">
        <v>974</v>
      </c>
      <c r="C67" s="8">
        <v>0</v>
      </c>
      <c r="D67" s="8">
        <v>95</v>
      </c>
      <c r="E67" s="8">
        <v>3807</v>
      </c>
      <c r="F67" s="8">
        <v>2283</v>
      </c>
      <c r="G67" s="162">
        <f>B67+C67+D67+E67+F67</f>
        <v>7159</v>
      </c>
    </row>
    <row r="68" spans="1:7" s="92" customFormat="1" ht="19.5" customHeight="1">
      <c r="A68" s="153" t="s">
        <v>99</v>
      </c>
      <c r="B68" s="158">
        <f t="shared" ref="B68:G68" si="16">SUM(B69:B72)</f>
        <v>1077</v>
      </c>
      <c r="C68" s="158">
        <f t="shared" si="16"/>
        <v>15</v>
      </c>
      <c r="D68" s="158">
        <f t="shared" si="16"/>
        <v>-561</v>
      </c>
      <c r="E68" s="158">
        <f t="shared" si="16"/>
        <v>6567</v>
      </c>
      <c r="F68" s="158">
        <f t="shared" si="16"/>
        <v>1817</v>
      </c>
      <c r="G68" s="159">
        <f t="shared" si="16"/>
        <v>8915</v>
      </c>
    </row>
    <row r="69" spans="1:7" ht="19.5" customHeight="1">
      <c r="A69" s="69" t="s">
        <v>100</v>
      </c>
      <c r="B69" s="8">
        <v>899</v>
      </c>
      <c r="C69" s="8">
        <v>0</v>
      </c>
      <c r="D69" s="8">
        <v>-633</v>
      </c>
      <c r="E69" s="8">
        <v>6269</v>
      </c>
      <c r="F69" s="8">
        <v>1715</v>
      </c>
      <c r="G69" s="162">
        <f>B69+C69+D69+E69+F69</f>
        <v>8250</v>
      </c>
    </row>
    <row r="70" spans="1:7" ht="19.5" customHeight="1">
      <c r="A70" s="69" t="s">
        <v>101</v>
      </c>
      <c r="B70" s="8">
        <v>178</v>
      </c>
      <c r="C70" s="8">
        <v>15</v>
      </c>
      <c r="D70" s="8">
        <v>72</v>
      </c>
      <c r="E70" s="8">
        <v>297</v>
      </c>
      <c r="F70" s="8">
        <v>101</v>
      </c>
      <c r="G70" s="162">
        <f>B70+C70+D70+E70+F70</f>
        <v>663</v>
      </c>
    </row>
    <row r="71" spans="1:7" ht="19.5" customHeight="1">
      <c r="A71" s="69" t="s">
        <v>102</v>
      </c>
      <c r="B71" s="8">
        <v>0</v>
      </c>
      <c r="C71" s="8">
        <v>0</v>
      </c>
      <c r="D71" s="8">
        <v>0</v>
      </c>
      <c r="E71" s="8">
        <v>1</v>
      </c>
      <c r="F71" s="8">
        <v>1</v>
      </c>
      <c r="G71" s="162">
        <f>B71+C71+D71+E71+F71</f>
        <v>2</v>
      </c>
    </row>
    <row r="72" spans="1:7" ht="19.5" customHeight="1">
      <c r="A72" s="69" t="s">
        <v>103</v>
      </c>
      <c r="B72" s="8">
        <v>0</v>
      </c>
      <c r="C72" s="8">
        <v>0</v>
      </c>
      <c r="D72" s="8">
        <v>0</v>
      </c>
      <c r="E72" s="8">
        <v>0</v>
      </c>
      <c r="F72" s="8">
        <v>0</v>
      </c>
      <c r="G72" s="162">
        <f>B72+C72+D72+E72+F72</f>
        <v>0</v>
      </c>
    </row>
    <row r="73" spans="1:7" s="92" customFormat="1" ht="19.5" customHeight="1">
      <c r="A73" s="71" t="s">
        <v>1</v>
      </c>
      <c r="B73" s="88">
        <f t="shared" ref="B73:G73" si="17">B74</f>
        <v>3196</v>
      </c>
      <c r="C73" s="88">
        <f t="shared" si="17"/>
        <v>-673</v>
      </c>
      <c r="D73" s="88">
        <f t="shared" si="17"/>
        <v>1881</v>
      </c>
      <c r="E73" s="88">
        <f t="shared" si="17"/>
        <v>480</v>
      </c>
      <c r="F73" s="88">
        <f t="shared" si="17"/>
        <v>3138</v>
      </c>
      <c r="G73" s="105">
        <f t="shared" si="17"/>
        <v>8022</v>
      </c>
    </row>
    <row r="74" spans="1:7" s="92" customFormat="1" ht="19.5" customHeight="1">
      <c r="A74" s="153" t="s">
        <v>104</v>
      </c>
      <c r="B74" s="158">
        <f t="shared" ref="B74:G74" si="18">SUM(B75:B78)</f>
        <v>3196</v>
      </c>
      <c r="C74" s="158">
        <f t="shared" si="18"/>
        <v>-673</v>
      </c>
      <c r="D74" s="158">
        <f t="shared" si="18"/>
        <v>1881</v>
      </c>
      <c r="E74" s="158">
        <f t="shared" si="18"/>
        <v>480</v>
      </c>
      <c r="F74" s="158">
        <f t="shared" si="18"/>
        <v>3138</v>
      </c>
      <c r="G74" s="159">
        <f t="shared" si="18"/>
        <v>8022</v>
      </c>
    </row>
    <row r="75" spans="1:7" ht="19.5" customHeight="1">
      <c r="A75" s="69" t="s">
        <v>106</v>
      </c>
      <c r="B75" s="8">
        <v>538</v>
      </c>
      <c r="C75" s="8">
        <v>-116</v>
      </c>
      <c r="D75" s="8">
        <v>130</v>
      </c>
      <c r="E75" s="8">
        <v>102</v>
      </c>
      <c r="F75" s="8">
        <v>0</v>
      </c>
      <c r="G75" s="162">
        <f>B75+C75+D75+E75+F75</f>
        <v>654</v>
      </c>
    </row>
    <row r="76" spans="1:7" ht="19.5" customHeight="1">
      <c r="A76" s="69" t="s">
        <v>107</v>
      </c>
      <c r="B76" s="8">
        <v>2013</v>
      </c>
      <c r="C76" s="8">
        <v>-2100</v>
      </c>
      <c r="D76" s="8">
        <v>803</v>
      </c>
      <c r="E76" s="8">
        <v>112</v>
      </c>
      <c r="F76" s="8">
        <v>509</v>
      </c>
      <c r="G76" s="162">
        <f>B76+C76+D76+E76+F76</f>
        <v>1337</v>
      </c>
    </row>
    <row r="77" spans="1:7" ht="19.5" customHeight="1">
      <c r="A77" s="69" t="s">
        <v>108</v>
      </c>
      <c r="B77" s="8">
        <v>539</v>
      </c>
      <c r="C77" s="8">
        <v>1481</v>
      </c>
      <c r="D77" s="8">
        <v>463</v>
      </c>
      <c r="E77" s="8">
        <v>293</v>
      </c>
      <c r="F77" s="8">
        <v>174</v>
      </c>
      <c r="G77" s="162">
        <f>B77+C77+D77+E77+F77</f>
        <v>2950</v>
      </c>
    </row>
    <row r="78" spans="1:7" ht="19.5" customHeight="1">
      <c r="A78" s="69" t="s">
        <v>109</v>
      </c>
      <c r="B78" s="8">
        <v>106</v>
      </c>
      <c r="C78" s="8">
        <v>62</v>
      </c>
      <c r="D78" s="8">
        <v>485</v>
      </c>
      <c r="E78" s="8">
        <v>-27</v>
      </c>
      <c r="F78" s="8">
        <v>2455</v>
      </c>
      <c r="G78" s="162">
        <f>B78+C78+D78+E78+F78</f>
        <v>3081</v>
      </c>
    </row>
    <row r="79" spans="1:7" s="92" customFormat="1" ht="19.5" customHeight="1">
      <c r="A79" s="71" t="s">
        <v>5</v>
      </c>
      <c r="B79" s="88">
        <f t="shared" ref="B79:G79" si="19">B80+B83+B87+B91+B95+B100</f>
        <v>6851</v>
      </c>
      <c r="C79" s="88">
        <f t="shared" si="19"/>
        <v>3147</v>
      </c>
      <c r="D79" s="88">
        <f t="shared" si="19"/>
        <v>8904</v>
      </c>
      <c r="E79" s="88">
        <f t="shared" si="19"/>
        <v>13067</v>
      </c>
      <c r="F79" s="88">
        <f t="shared" si="19"/>
        <v>21089</v>
      </c>
      <c r="G79" s="105">
        <f t="shared" si="19"/>
        <v>53058</v>
      </c>
    </row>
    <row r="80" spans="1:7" s="92" customFormat="1" ht="19.5" customHeight="1">
      <c r="A80" s="153" t="s">
        <v>110</v>
      </c>
      <c r="B80" s="158">
        <f t="shared" ref="B80:G80" si="20">SUM(B81:B82)</f>
        <v>2796</v>
      </c>
      <c r="C80" s="158">
        <f t="shared" si="20"/>
        <v>1241</v>
      </c>
      <c r="D80" s="158">
        <f t="shared" si="20"/>
        <v>3384</v>
      </c>
      <c r="E80" s="158">
        <f t="shared" si="20"/>
        <v>3085</v>
      </c>
      <c r="F80" s="158">
        <f t="shared" si="20"/>
        <v>1699</v>
      </c>
      <c r="G80" s="159">
        <f t="shared" si="20"/>
        <v>12205</v>
      </c>
    </row>
    <row r="81" spans="1:7" ht="19.5" customHeight="1">
      <c r="A81" s="69" t="s">
        <v>111</v>
      </c>
      <c r="B81" s="8">
        <v>572</v>
      </c>
      <c r="C81" s="8">
        <v>1183</v>
      </c>
      <c r="D81" s="8">
        <v>1060</v>
      </c>
      <c r="E81" s="8">
        <v>721</v>
      </c>
      <c r="F81" s="8">
        <v>123</v>
      </c>
      <c r="G81" s="162">
        <f>B81+C81+D81+E81+F81</f>
        <v>3659</v>
      </c>
    </row>
    <row r="82" spans="1:7" ht="19.5" customHeight="1">
      <c r="A82" s="69" t="s">
        <v>112</v>
      </c>
      <c r="B82" s="8">
        <v>2224</v>
      </c>
      <c r="C82" s="8">
        <v>58</v>
      </c>
      <c r="D82" s="8">
        <v>2324</v>
      </c>
      <c r="E82" s="8">
        <v>2364</v>
      </c>
      <c r="F82" s="8">
        <v>1576</v>
      </c>
      <c r="G82" s="162">
        <f>B82+C82+D82+E82+F82</f>
        <v>8546</v>
      </c>
    </row>
    <row r="83" spans="1:7" s="92" customFormat="1" ht="19.5" customHeight="1">
      <c r="A83" s="153" t="s">
        <v>113</v>
      </c>
      <c r="B83" s="158">
        <f t="shared" ref="B83:G83" si="21">SUM(B84:B86)</f>
        <v>1405</v>
      </c>
      <c r="C83" s="158">
        <f t="shared" si="21"/>
        <v>609</v>
      </c>
      <c r="D83" s="158">
        <f t="shared" si="21"/>
        <v>2227</v>
      </c>
      <c r="E83" s="158">
        <f t="shared" si="21"/>
        <v>3593</v>
      </c>
      <c r="F83" s="158">
        <f t="shared" si="21"/>
        <v>565</v>
      </c>
      <c r="G83" s="159">
        <f t="shared" si="21"/>
        <v>8399</v>
      </c>
    </row>
    <row r="84" spans="1:7" ht="19.5" customHeight="1">
      <c r="A84" s="69" t="s">
        <v>114</v>
      </c>
      <c r="B84" s="8">
        <v>275</v>
      </c>
      <c r="C84" s="8">
        <v>329</v>
      </c>
      <c r="D84" s="8">
        <v>373</v>
      </c>
      <c r="E84" s="8">
        <v>725</v>
      </c>
      <c r="F84" s="8">
        <v>572</v>
      </c>
      <c r="G84" s="162">
        <f>B84+C84+D84+E84+F84</f>
        <v>2274</v>
      </c>
    </row>
    <row r="85" spans="1:7" ht="19.5" customHeight="1">
      <c r="A85" s="69" t="s">
        <v>115</v>
      </c>
      <c r="B85" s="8">
        <v>10</v>
      </c>
      <c r="C85" s="8">
        <v>20</v>
      </c>
      <c r="D85" s="8">
        <v>39</v>
      </c>
      <c r="E85" s="8">
        <v>7</v>
      </c>
      <c r="F85" s="8">
        <v>32</v>
      </c>
      <c r="G85" s="162">
        <f>B85+C85+D85+E85+F85</f>
        <v>108</v>
      </c>
    </row>
    <row r="86" spans="1:7" ht="19.5" customHeight="1">
      <c r="A86" s="69" t="s">
        <v>116</v>
      </c>
      <c r="B86" s="8">
        <v>1120</v>
      </c>
      <c r="C86" s="8">
        <v>260</v>
      </c>
      <c r="D86" s="8">
        <v>1815</v>
      </c>
      <c r="E86" s="8">
        <v>2861</v>
      </c>
      <c r="F86" s="8">
        <v>-39</v>
      </c>
      <c r="G86" s="162">
        <f>B86+C86+D86+E86+F86</f>
        <v>6017</v>
      </c>
    </row>
    <row r="87" spans="1:7" s="92" customFormat="1" ht="19.5" customHeight="1">
      <c r="A87" s="153" t="s">
        <v>117</v>
      </c>
      <c r="B87" s="158">
        <f t="shared" ref="B87:G87" si="22">SUM(B88:B90)</f>
        <v>844</v>
      </c>
      <c r="C87" s="158">
        <f t="shared" si="22"/>
        <v>619</v>
      </c>
      <c r="D87" s="158">
        <f t="shared" si="22"/>
        <v>1344</v>
      </c>
      <c r="E87" s="158">
        <f t="shared" si="22"/>
        <v>795</v>
      </c>
      <c r="F87" s="158">
        <f t="shared" si="22"/>
        <v>1543</v>
      </c>
      <c r="G87" s="159">
        <f t="shared" si="22"/>
        <v>5145</v>
      </c>
    </row>
    <row r="88" spans="1:7" ht="19.5" customHeight="1">
      <c r="A88" s="69" t="s">
        <v>118</v>
      </c>
      <c r="B88" s="8">
        <v>542</v>
      </c>
      <c r="C88" s="8">
        <v>-178</v>
      </c>
      <c r="D88" s="8">
        <v>340</v>
      </c>
      <c r="E88" s="8">
        <v>272</v>
      </c>
      <c r="F88" s="8">
        <v>6</v>
      </c>
      <c r="G88" s="162">
        <f>B88+C88+D88+E88+F88</f>
        <v>982</v>
      </c>
    </row>
    <row r="89" spans="1:7" ht="19.5" customHeight="1">
      <c r="A89" s="69" t="s">
        <v>119</v>
      </c>
      <c r="B89" s="8">
        <v>48</v>
      </c>
      <c r="C89" s="8">
        <v>526</v>
      </c>
      <c r="D89" s="8">
        <v>780</v>
      </c>
      <c r="E89" s="8">
        <v>392</v>
      </c>
      <c r="F89" s="8">
        <v>311</v>
      </c>
      <c r="G89" s="162">
        <f>B89+C89+D89+E89+F89</f>
        <v>2057</v>
      </c>
    </row>
    <row r="90" spans="1:7" ht="19.5" customHeight="1">
      <c r="A90" s="69" t="s">
        <v>120</v>
      </c>
      <c r="B90" s="8">
        <v>254</v>
      </c>
      <c r="C90" s="8">
        <v>271</v>
      </c>
      <c r="D90" s="8">
        <v>224</v>
      </c>
      <c r="E90" s="8">
        <v>131</v>
      </c>
      <c r="F90" s="8">
        <v>1226</v>
      </c>
      <c r="G90" s="162">
        <f>B90+C90+D90+E90+F90</f>
        <v>2106</v>
      </c>
    </row>
    <row r="91" spans="1:7" s="92" customFormat="1" ht="19.5" customHeight="1">
      <c r="A91" s="153" t="s">
        <v>121</v>
      </c>
      <c r="B91" s="158">
        <f t="shared" ref="B91:G91" si="23">SUM(B92:B94)</f>
        <v>545</v>
      </c>
      <c r="C91" s="158">
        <f t="shared" si="23"/>
        <v>179</v>
      </c>
      <c r="D91" s="158">
        <f t="shared" si="23"/>
        <v>960</v>
      </c>
      <c r="E91" s="158">
        <f t="shared" si="23"/>
        <v>4979</v>
      </c>
      <c r="F91" s="158">
        <f t="shared" si="23"/>
        <v>16262</v>
      </c>
      <c r="G91" s="159">
        <f t="shared" si="23"/>
        <v>22925</v>
      </c>
    </row>
    <row r="92" spans="1:7" ht="19.5" customHeight="1">
      <c r="A92" s="69" t="s">
        <v>122</v>
      </c>
      <c r="B92" s="8">
        <v>535</v>
      </c>
      <c r="C92" s="8">
        <v>179</v>
      </c>
      <c r="D92" s="8">
        <v>896</v>
      </c>
      <c r="E92" s="8">
        <v>4819</v>
      </c>
      <c r="F92" s="8">
        <v>16243</v>
      </c>
      <c r="G92" s="162">
        <f>B92+C92+D92+E92+F92</f>
        <v>22672</v>
      </c>
    </row>
    <row r="93" spans="1:7" ht="19.5" customHeight="1">
      <c r="A93" s="69" t="s">
        <v>123</v>
      </c>
      <c r="B93" s="8">
        <v>0</v>
      </c>
      <c r="C93" s="8">
        <v>0</v>
      </c>
      <c r="D93" s="8">
        <v>16</v>
      </c>
      <c r="E93" s="8">
        <v>23</v>
      </c>
      <c r="F93" s="8">
        <v>0</v>
      </c>
      <c r="G93" s="162">
        <f>B93+C93+D93+E93+F93</f>
        <v>39</v>
      </c>
    </row>
    <row r="94" spans="1:7" ht="19.5" customHeight="1">
      <c r="A94" s="69" t="s">
        <v>124</v>
      </c>
      <c r="B94" s="8">
        <v>10</v>
      </c>
      <c r="C94" s="8">
        <v>0</v>
      </c>
      <c r="D94" s="8">
        <v>48</v>
      </c>
      <c r="E94" s="8">
        <v>137</v>
      </c>
      <c r="F94" s="8">
        <v>19</v>
      </c>
      <c r="G94" s="162">
        <f>B94+C94+D94+E94+F94</f>
        <v>214</v>
      </c>
    </row>
    <row r="95" spans="1:7" s="92" customFormat="1" ht="19.5" customHeight="1">
      <c r="A95" s="153" t="s">
        <v>125</v>
      </c>
      <c r="B95" s="158">
        <f t="shared" ref="B95:G95" si="24">SUM(B96:B99)</f>
        <v>398</v>
      </c>
      <c r="C95" s="158">
        <f t="shared" si="24"/>
        <v>323</v>
      </c>
      <c r="D95" s="158">
        <f t="shared" si="24"/>
        <v>369</v>
      </c>
      <c r="E95" s="158">
        <f t="shared" si="24"/>
        <v>481</v>
      </c>
      <c r="F95" s="158">
        <f t="shared" si="24"/>
        <v>201</v>
      </c>
      <c r="G95" s="159">
        <f t="shared" si="24"/>
        <v>1772</v>
      </c>
    </row>
    <row r="96" spans="1:7" ht="19.5" customHeight="1">
      <c r="A96" s="69" t="s">
        <v>126</v>
      </c>
      <c r="B96" s="8">
        <v>19</v>
      </c>
      <c r="C96" s="8">
        <v>51</v>
      </c>
      <c r="D96" s="8">
        <v>136</v>
      </c>
      <c r="E96" s="8">
        <v>211</v>
      </c>
      <c r="F96" s="8">
        <v>42</v>
      </c>
      <c r="G96" s="162">
        <f>B96+C96+D96+E96+F96</f>
        <v>459</v>
      </c>
    </row>
    <row r="97" spans="1:7" ht="19.5" customHeight="1">
      <c r="A97" s="69" t="s">
        <v>127</v>
      </c>
      <c r="B97" s="8">
        <v>379</v>
      </c>
      <c r="C97" s="8">
        <v>0</v>
      </c>
      <c r="D97" s="8">
        <v>86</v>
      </c>
      <c r="E97" s="8">
        <v>18</v>
      </c>
      <c r="F97" s="8">
        <v>125</v>
      </c>
      <c r="G97" s="162">
        <f>B97+C97+D97+E97+F97</f>
        <v>608</v>
      </c>
    </row>
    <row r="98" spans="1:7" ht="19.5" customHeight="1">
      <c r="A98" s="69" t="s">
        <v>128</v>
      </c>
      <c r="B98" s="8">
        <v>0</v>
      </c>
      <c r="C98" s="8">
        <v>42</v>
      </c>
      <c r="D98" s="8">
        <v>24</v>
      </c>
      <c r="E98" s="8">
        <v>4</v>
      </c>
      <c r="F98" s="8">
        <v>0</v>
      </c>
      <c r="G98" s="162">
        <f>B98+C98+D98+E98+F98</f>
        <v>70</v>
      </c>
    </row>
    <row r="99" spans="1:7" ht="19.5" customHeight="1">
      <c r="A99" s="69" t="s">
        <v>129</v>
      </c>
      <c r="B99" s="8">
        <v>0</v>
      </c>
      <c r="C99" s="8">
        <v>230</v>
      </c>
      <c r="D99" s="8">
        <v>123</v>
      </c>
      <c r="E99" s="8">
        <v>248</v>
      </c>
      <c r="F99" s="8">
        <v>34</v>
      </c>
      <c r="G99" s="162">
        <f>B99+C99+D99+E99+F99</f>
        <v>635</v>
      </c>
    </row>
    <row r="100" spans="1:7" s="92" customFormat="1" ht="19.5" customHeight="1">
      <c r="A100" s="153" t="s">
        <v>130</v>
      </c>
      <c r="B100" s="158">
        <f t="shared" ref="B100:G100" si="25">B101</f>
        <v>863</v>
      </c>
      <c r="C100" s="158">
        <f t="shared" si="25"/>
        <v>176</v>
      </c>
      <c r="D100" s="158">
        <f t="shared" si="25"/>
        <v>620</v>
      </c>
      <c r="E100" s="158">
        <f t="shared" si="25"/>
        <v>134</v>
      </c>
      <c r="F100" s="158">
        <f t="shared" si="25"/>
        <v>819</v>
      </c>
      <c r="G100" s="159">
        <f t="shared" si="25"/>
        <v>2612</v>
      </c>
    </row>
    <row r="101" spans="1:7" ht="19.5" customHeight="1">
      <c r="A101" s="69" t="s">
        <v>131</v>
      </c>
      <c r="B101" s="8">
        <v>863</v>
      </c>
      <c r="C101" s="8">
        <v>176</v>
      </c>
      <c r="D101" s="8">
        <v>620</v>
      </c>
      <c r="E101" s="8">
        <v>134</v>
      </c>
      <c r="F101" s="8">
        <v>819</v>
      </c>
      <c r="G101" s="162">
        <f>B101+C101+D101+E101+F101</f>
        <v>2612</v>
      </c>
    </row>
    <row r="102" spans="1:7" s="92" customFormat="1" ht="19.5" customHeight="1">
      <c r="A102" s="71" t="s">
        <v>6</v>
      </c>
      <c r="B102" s="88">
        <f t="shared" ref="B102:G102" si="26">B103+B112+B116+B120+B124+B130</f>
        <v>5217</v>
      </c>
      <c r="C102" s="88">
        <f t="shared" si="26"/>
        <v>39172</v>
      </c>
      <c r="D102" s="88">
        <f t="shared" si="26"/>
        <v>5526</v>
      </c>
      <c r="E102" s="88">
        <f t="shared" si="26"/>
        <v>9411</v>
      </c>
      <c r="F102" s="88">
        <f t="shared" si="26"/>
        <v>12221</v>
      </c>
      <c r="G102" s="105">
        <f t="shared" si="26"/>
        <v>71547</v>
      </c>
    </row>
    <row r="103" spans="1:7" s="92" customFormat="1" ht="19.5" customHeight="1">
      <c r="A103" s="153" t="s">
        <v>132</v>
      </c>
      <c r="B103" s="158">
        <f t="shared" ref="B103:G103" si="27">SUM(B104:B111)</f>
        <v>2348</v>
      </c>
      <c r="C103" s="158">
        <f t="shared" si="27"/>
        <v>37134</v>
      </c>
      <c r="D103" s="158">
        <f t="shared" si="27"/>
        <v>1725</v>
      </c>
      <c r="E103" s="158">
        <f t="shared" si="27"/>
        <v>567</v>
      </c>
      <c r="F103" s="158">
        <f t="shared" si="27"/>
        <v>10133</v>
      </c>
      <c r="G103" s="159">
        <f t="shared" si="27"/>
        <v>51907</v>
      </c>
    </row>
    <row r="104" spans="1:7" ht="19.5" customHeight="1">
      <c r="A104" s="69" t="s">
        <v>786</v>
      </c>
      <c r="B104" s="8">
        <v>3232</v>
      </c>
      <c r="C104" s="8">
        <v>34743</v>
      </c>
      <c r="D104" s="8">
        <v>644</v>
      </c>
      <c r="E104" s="8">
        <v>61</v>
      </c>
      <c r="F104" s="8">
        <v>179</v>
      </c>
      <c r="G104" s="162">
        <f t="shared" ref="G104:G111" si="28">B104+C104+D104+E104+F104</f>
        <v>38859</v>
      </c>
    </row>
    <row r="105" spans="1:7" ht="19.5" customHeight="1">
      <c r="A105" s="69" t="s">
        <v>135</v>
      </c>
      <c r="B105" s="8">
        <v>5</v>
      </c>
      <c r="C105" s="8">
        <v>139</v>
      </c>
      <c r="D105" s="8">
        <v>97</v>
      </c>
      <c r="E105" s="8">
        <v>0</v>
      </c>
      <c r="F105" s="8">
        <v>151</v>
      </c>
      <c r="G105" s="162">
        <f t="shared" si="28"/>
        <v>392</v>
      </c>
    </row>
    <row r="106" spans="1:7" ht="19.5" customHeight="1">
      <c r="A106" s="69" t="s">
        <v>136</v>
      </c>
      <c r="B106" s="8">
        <v>0</v>
      </c>
      <c r="C106" s="8">
        <v>0</v>
      </c>
      <c r="D106" s="8">
        <v>0</v>
      </c>
      <c r="E106" s="8">
        <v>0</v>
      </c>
      <c r="F106" s="8">
        <v>0</v>
      </c>
      <c r="G106" s="162">
        <f t="shared" si="28"/>
        <v>0</v>
      </c>
    </row>
    <row r="107" spans="1:7" ht="19.5" customHeight="1">
      <c r="A107" s="69" t="s">
        <v>137</v>
      </c>
      <c r="B107" s="8">
        <v>177</v>
      </c>
      <c r="C107" s="8">
        <v>63</v>
      </c>
      <c r="D107" s="8">
        <v>610</v>
      </c>
      <c r="E107" s="8">
        <v>5</v>
      </c>
      <c r="F107" s="8">
        <v>212</v>
      </c>
      <c r="G107" s="162">
        <f t="shared" si="28"/>
        <v>1067</v>
      </c>
    </row>
    <row r="108" spans="1:7" ht="19.5" customHeight="1">
      <c r="A108" s="69" t="s">
        <v>139</v>
      </c>
      <c r="B108" s="8">
        <v>-1096</v>
      </c>
      <c r="C108" s="8">
        <v>519</v>
      </c>
      <c r="D108" s="8">
        <v>179</v>
      </c>
      <c r="E108" s="8">
        <v>10</v>
      </c>
      <c r="F108" s="8">
        <v>1382</v>
      </c>
      <c r="G108" s="162">
        <f t="shared" si="28"/>
        <v>994</v>
      </c>
    </row>
    <row r="109" spans="1:7" ht="19.5" customHeight="1">
      <c r="A109" s="69" t="s">
        <v>142</v>
      </c>
      <c r="B109" s="8">
        <v>0</v>
      </c>
      <c r="C109" s="8">
        <v>397</v>
      </c>
      <c r="D109" s="8">
        <v>0</v>
      </c>
      <c r="E109" s="8">
        <v>7</v>
      </c>
      <c r="F109" s="8">
        <v>0</v>
      </c>
      <c r="G109" s="162">
        <f t="shared" si="28"/>
        <v>404</v>
      </c>
    </row>
    <row r="110" spans="1:7" ht="19.5" customHeight="1">
      <c r="A110" s="69" t="s">
        <v>143</v>
      </c>
      <c r="B110" s="8">
        <v>30</v>
      </c>
      <c r="C110" s="8">
        <v>1273</v>
      </c>
      <c r="D110" s="8">
        <v>104</v>
      </c>
      <c r="E110" s="8">
        <v>0</v>
      </c>
      <c r="F110" s="8">
        <v>8121</v>
      </c>
      <c r="G110" s="162">
        <f t="shared" si="28"/>
        <v>9528</v>
      </c>
    </row>
    <row r="111" spans="1:7" ht="19.5" customHeight="1">
      <c r="A111" s="69" t="s">
        <v>144</v>
      </c>
      <c r="B111" s="8">
        <v>0</v>
      </c>
      <c r="C111" s="8">
        <v>0</v>
      </c>
      <c r="D111" s="8">
        <v>91</v>
      </c>
      <c r="E111" s="8">
        <v>484</v>
      </c>
      <c r="F111" s="8">
        <v>88</v>
      </c>
      <c r="G111" s="162">
        <f t="shared" si="28"/>
        <v>663</v>
      </c>
    </row>
    <row r="112" spans="1:7" s="92" customFormat="1" ht="19.5" customHeight="1">
      <c r="A112" s="153" t="s">
        <v>145</v>
      </c>
      <c r="B112" s="158">
        <f t="shared" ref="B112:G112" si="29">SUM(B113:B115)</f>
        <v>545</v>
      </c>
      <c r="C112" s="158">
        <f t="shared" si="29"/>
        <v>173</v>
      </c>
      <c r="D112" s="158">
        <f t="shared" si="29"/>
        <v>490</v>
      </c>
      <c r="E112" s="158">
        <f t="shared" si="29"/>
        <v>261</v>
      </c>
      <c r="F112" s="158">
        <f t="shared" si="29"/>
        <v>131</v>
      </c>
      <c r="G112" s="159">
        <f t="shared" si="29"/>
        <v>1600</v>
      </c>
    </row>
    <row r="113" spans="1:7" ht="19.5" customHeight="1">
      <c r="A113" s="69" t="s">
        <v>146</v>
      </c>
      <c r="B113" s="8">
        <v>0</v>
      </c>
      <c r="C113" s="8">
        <v>-68</v>
      </c>
      <c r="D113" s="8">
        <v>46</v>
      </c>
      <c r="E113" s="8">
        <v>18</v>
      </c>
      <c r="F113" s="8">
        <v>-26</v>
      </c>
      <c r="G113" s="162">
        <f>B113+C113+D113+E113+F113</f>
        <v>-30</v>
      </c>
    </row>
    <row r="114" spans="1:7" ht="19.5" customHeight="1">
      <c r="A114" s="69" t="s">
        <v>147</v>
      </c>
      <c r="B114" s="8">
        <v>0</v>
      </c>
      <c r="C114" s="8">
        <v>0</v>
      </c>
      <c r="D114" s="8">
        <v>34</v>
      </c>
      <c r="E114" s="8">
        <v>105</v>
      </c>
      <c r="F114" s="8">
        <v>0</v>
      </c>
      <c r="G114" s="162">
        <f>B114+C114+D114+E114+F114</f>
        <v>139</v>
      </c>
    </row>
    <row r="115" spans="1:7" ht="19.5" customHeight="1">
      <c r="A115" s="69" t="s">
        <v>148</v>
      </c>
      <c r="B115" s="8">
        <v>545</v>
      </c>
      <c r="C115" s="8">
        <v>241</v>
      </c>
      <c r="D115" s="8">
        <v>410</v>
      </c>
      <c r="E115" s="8">
        <v>138</v>
      </c>
      <c r="F115" s="8">
        <v>157</v>
      </c>
      <c r="G115" s="162">
        <f>B115+C115+D115+E115+F115</f>
        <v>1491</v>
      </c>
    </row>
    <row r="116" spans="1:7" s="92" customFormat="1" ht="19.5" customHeight="1">
      <c r="A116" s="153" t="s">
        <v>149</v>
      </c>
      <c r="B116" s="158">
        <f t="shared" ref="B116:G116" si="30">SUM(B117:B119)</f>
        <v>591</v>
      </c>
      <c r="C116" s="158">
        <f t="shared" si="30"/>
        <v>-78</v>
      </c>
      <c r="D116" s="158">
        <f t="shared" si="30"/>
        <v>186</v>
      </c>
      <c r="E116" s="158">
        <f t="shared" si="30"/>
        <v>2715</v>
      </c>
      <c r="F116" s="158">
        <f t="shared" si="30"/>
        <v>37</v>
      </c>
      <c r="G116" s="159">
        <f t="shared" si="30"/>
        <v>3451</v>
      </c>
    </row>
    <row r="117" spans="1:7" ht="19.5" customHeight="1">
      <c r="A117" s="69" t="s">
        <v>150</v>
      </c>
      <c r="B117" s="8">
        <v>685</v>
      </c>
      <c r="C117" s="8">
        <v>-57</v>
      </c>
      <c r="D117" s="8">
        <v>365</v>
      </c>
      <c r="E117" s="8">
        <v>2418</v>
      </c>
      <c r="F117" s="8">
        <v>36</v>
      </c>
      <c r="G117" s="162">
        <f>B117+C117+D117+E117+F117</f>
        <v>3447</v>
      </c>
    </row>
    <row r="118" spans="1:7" ht="19.5" customHeight="1">
      <c r="A118" s="69" t="s">
        <v>151</v>
      </c>
      <c r="B118" s="8">
        <v>0</v>
      </c>
      <c r="C118" s="8">
        <v>-21</v>
      </c>
      <c r="D118" s="8">
        <v>1</v>
      </c>
      <c r="E118" s="8">
        <v>4</v>
      </c>
      <c r="F118" s="8">
        <v>1</v>
      </c>
      <c r="G118" s="162">
        <f>B118+C118+D118+E118+F118</f>
        <v>-15</v>
      </c>
    </row>
    <row r="119" spans="1:7" ht="19.5" customHeight="1">
      <c r="A119" s="69" t="s">
        <v>152</v>
      </c>
      <c r="B119" s="8">
        <v>-94</v>
      </c>
      <c r="C119" s="8">
        <v>0</v>
      </c>
      <c r="D119" s="8">
        <v>-180</v>
      </c>
      <c r="E119" s="8">
        <v>293</v>
      </c>
      <c r="F119" s="8">
        <v>0</v>
      </c>
      <c r="G119" s="162">
        <f>B119+C119+D119+E119+F119</f>
        <v>19</v>
      </c>
    </row>
    <row r="120" spans="1:7" s="92" customFormat="1" ht="19.5" customHeight="1">
      <c r="A120" s="153" t="s">
        <v>153</v>
      </c>
      <c r="B120" s="158">
        <f t="shared" ref="B120:G120" si="31">SUM(B121:B123)</f>
        <v>443</v>
      </c>
      <c r="C120" s="158">
        <f t="shared" si="31"/>
        <v>404</v>
      </c>
      <c r="D120" s="158">
        <f t="shared" si="31"/>
        <v>145</v>
      </c>
      <c r="E120" s="158">
        <f t="shared" si="31"/>
        <v>99</v>
      </c>
      <c r="F120" s="158">
        <f t="shared" si="31"/>
        <v>325</v>
      </c>
      <c r="G120" s="159">
        <f t="shared" si="31"/>
        <v>1416</v>
      </c>
    </row>
    <row r="121" spans="1:7" ht="19.5" customHeight="1">
      <c r="A121" s="69" t="s">
        <v>154</v>
      </c>
      <c r="B121" s="8">
        <v>443</v>
      </c>
      <c r="C121" s="8">
        <v>404</v>
      </c>
      <c r="D121" s="8">
        <v>140</v>
      </c>
      <c r="E121" s="8">
        <v>91</v>
      </c>
      <c r="F121" s="8">
        <v>314</v>
      </c>
      <c r="G121" s="162">
        <f>B121+C121+D121+E121+F121</f>
        <v>1392</v>
      </c>
    </row>
    <row r="122" spans="1:7" ht="19.5" customHeight="1">
      <c r="A122" s="69" t="s">
        <v>155</v>
      </c>
      <c r="B122" s="8">
        <v>0</v>
      </c>
      <c r="C122" s="8">
        <v>0</v>
      </c>
      <c r="D122" s="8">
        <v>5</v>
      </c>
      <c r="E122" s="8">
        <v>6</v>
      </c>
      <c r="F122" s="8">
        <v>2</v>
      </c>
      <c r="G122" s="162">
        <f>B122+C122+D122+E122+F122</f>
        <v>13</v>
      </c>
    </row>
    <row r="123" spans="1:7" ht="19.5" customHeight="1">
      <c r="A123" s="69" t="s">
        <v>156</v>
      </c>
      <c r="B123" s="8">
        <v>0</v>
      </c>
      <c r="C123" s="8">
        <v>0</v>
      </c>
      <c r="D123" s="8">
        <v>0</v>
      </c>
      <c r="E123" s="8">
        <v>2</v>
      </c>
      <c r="F123" s="8">
        <v>9</v>
      </c>
      <c r="G123" s="162">
        <f>B123+C123+D123+E123+F123</f>
        <v>11</v>
      </c>
    </row>
    <row r="124" spans="1:7" s="92" customFormat="1" ht="19.5" customHeight="1">
      <c r="A124" s="153" t="s">
        <v>157</v>
      </c>
      <c r="B124" s="158">
        <f t="shared" ref="B124:G124" si="32">SUM(B125:B129)</f>
        <v>541</v>
      </c>
      <c r="C124" s="158">
        <f t="shared" si="32"/>
        <v>740</v>
      </c>
      <c r="D124" s="158">
        <f t="shared" si="32"/>
        <v>235</v>
      </c>
      <c r="E124" s="158">
        <f t="shared" si="32"/>
        <v>211</v>
      </c>
      <c r="F124" s="158">
        <f t="shared" si="32"/>
        <v>692</v>
      </c>
      <c r="G124" s="159">
        <f t="shared" si="32"/>
        <v>2419</v>
      </c>
    </row>
    <row r="125" spans="1:7" ht="19.5" customHeight="1">
      <c r="A125" s="69" t="s">
        <v>158</v>
      </c>
      <c r="B125" s="8">
        <v>0</v>
      </c>
      <c r="C125" s="8">
        <v>71</v>
      </c>
      <c r="D125" s="8">
        <v>44</v>
      </c>
      <c r="E125" s="8">
        <v>26</v>
      </c>
      <c r="F125" s="8">
        <v>66</v>
      </c>
      <c r="G125" s="162">
        <f>B125+C125+D125+E125+F125</f>
        <v>207</v>
      </c>
    </row>
    <row r="126" spans="1:7" ht="19.5" customHeight="1">
      <c r="A126" s="69" t="s">
        <v>159</v>
      </c>
      <c r="B126" s="8">
        <v>108</v>
      </c>
      <c r="C126" s="8">
        <v>150</v>
      </c>
      <c r="D126" s="8">
        <v>49</v>
      </c>
      <c r="E126" s="8">
        <v>58</v>
      </c>
      <c r="F126" s="8">
        <v>208</v>
      </c>
      <c r="G126" s="162">
        <f>B126+C126+D126+E126+F126</f>
        <v>573</v>
      </c>
    </row>
    <row r="127" spans="1:7" ht="19.5" customHeight="1">
      <c r="A127" s="69" t="s">
        <v>160</v>
      </c>
      <c r="B127" s="8">
        <v>321</v>
      </c>
      <c r="C127" s="8">
        <v>141</v>
      </c>
      <c r="D127" s="8">
        <v>88</v>
      </c>
      <c r="E127" s="8">
        <v>3</v>
      </c>
      <c r="F127" s="8">
        <v>91</v>
      </c>
      <c r="G127" s="162">
        <f>B127+C127+D127+E127+F127</f>
        <v>644</v>
      </c>
    </row>
    <row r="128" spans="1:7" ht="19.5" customHeight="1">
      <c r="A128" s="69" t="s">
        <v>161</v>
      </c>
      <c r="B128" s="8">
        <v>75</v>
      </c>
      <c r="C128" s="8">
        <v>218</v>
      </c>
      <c r="D128" s="8">
        <v>7</v>
      </c>
      <c r="E128" s="8">
        <v>104</v>
      </c>
      <c r="F128" s="8">
        <v>7</v>
      </c>
      <c r="G128" s="162">
        <f>B128+C128+D128+E128+F128</f>
        <v>411</v>
      </c>
    </row>
    <row r="129" spans="1:7" ht="19.5" customHeight="1">
      <c r="A129" s="69" t="s">
        <v>162</v>
      </c>
      <c r="B129" s="8">
        <v>37</v>
      </c>
      <c r="C129" s="8">
        <v>160</v>
      </c>
      <c r="D129" s="8">
        <v>47</v>
      </c>
      <c r="E129" s="8">
        <v>20</v>
      </c>
      <c r="F129" s="8">
        <v>320</v>
      </c>
      <c r="G129" s="162">
        <f>B129+C129+D129+E129+F129</f>
        <v>584</v>
      </c>
    </row>
    <row r="130" spans="1:7" s="92" customFormat="1" ht="19.5" customHeight="1">
      <c r="A130" s="153" t="s">
        <v>163</v>
      </c>
      <c r="B130" s="158">
        <f t="shared" ref="B130:G130" si="33">SUM(B131:B137)</f>
        <v>749</v>
      </c>
      <c r="C130" s="158">
        <f t="shared" si="33"/>
        <v>799</v>
      </c>
      <c r="D130" s="158">
        <f t="shared" si="33"/>
        <v>2745</v>
      </c>
      <c r="E130" s="158">
        <f t="shared" si="33"/>
        <v>5558</v>
      </c>
      <c r="F130" s="158">
        <f t="shared" si="33"/>
        <v>903</v>
      </c>
      <c r="G130" s="159">
        <f t="shared" si="33"/>
        <v>10754</v>
      </c>
    </row>
    <row r="131" spans="1:7" ht="19.5" customHeight="1">
      <c r="A131" s="69" t="s">
        <v>164</v>
      </c>
      <c r="B131" s="8">
        <v>69</v>
      </c>
      <c r="C131" s="8">
        <v>209</v>
      </c>
      <c r="D131" s="8">
        <v>1942</v>
      </c>
      <c r="E131" s="8">
        <v>3350</v>
      </c>
      <c r="F131" s="8">
        <v>346</v>
      </c>
      <c r="G131" s="162">
        <f t="shared" ref="G131:G137" si="34">B131+C131+D131+E131+F131</f>
        <v>5916</v>
      </c>
    </row>
    <row r="132" spans="1:7" ht="19.5" customHeight="1">
      <c r="A132" s="69" t="s">
        <v>165</v>
      </c>
      <c r="B132" s="8">
        <v>0</v>
      </c>
      <c r="C132" s="8">
        <v>-4</v>
      </c>
      <c r="D132" s="8">
        <v>41</v>
      </c>
      <c r="E132" s="8">
        <v>5</v>
      </c>
      <c r="F132" s="8">
        <v>72</v>
      </c>
      <c r="G132" s="162">
        <f t="shared" si="34"/>
        <v>114</v>
      </c>
    </row>
    <row r="133" spans="1:7" ht="19.5" customHeight="1">
      <c r="A133" s="69" t="s">
        <v>166</v>
      </c>
      <c r="B133" s="8">
        <v>0</v>
      </c>
      <c r="C133" s="8">
        <v>0</v>
      </c>
      <c r="D133" s="8">
        <v>68</v>
      </c>
      <c r="E133" s="8">
        <v>34</v>
      </c>
      <c r="F133" s="8">
        <v>0</v>
      </c>
      <c r="G133" s="162">
        <f t="shared" si="34"/>
        <v>102</v>
      </c>
    </row>
    <row r="134" spans="1:7" ht="19.5" customHeight="1">
      <c r="A134" s="69" t="s">
        <v>167</v>
      </c>
      <c r="B134" s="8">
        <v>47</v>
      </c>
      <c r="C134" s="8">
        <v>568</v>
      </c>
      <c r="D134" s="8">
        <v>341</v>
      </c>
      <c r="E134" s="8">
        <v>378</v>
      </c>
      <c r="F134" s="8">
        <v>14</v>
      </c>
      <c r="G134" s="162">
        <f t="shared" si="34"/>
        <v>1348</v>
      </c>
    </row>
    <row r="135" spans="1:7" ht="19.5" customHeight="1">
      <c r="A135" s="69" t="s">
        <v>168</v>
      </c>
      <c r="B135" s="8">
        <v>27</v>
      </c>
      <c r="C135" s="8">
        <v>0</v>
      </c>
      <c r="D135" s="8">
        <v>187</v>
      </c>
      <c r="E135" s="8">
        <v>1546</v>
      </c>
      <c r="F135" s="8">
        <v>322</v>
      </c>
      <c r="G135" s="162">
        <f t="shared" si="34"/>
        <v>2082</v>
      </c>
    </row>
    <row r="136" spans="1:7" ht="19.5" customHeight="1">
      <c r="A136" s="69" t="s">
        <v>169</v>
      </c>
      <c r="B136" s="8">
        <v>0</v>
      </c>
      <c r="C136" s="8">
        <v>0</v>
      </c>
      <c r="D136" s="8">
        <v>0</v>
      </c>
      <c r="E136" s="8">
        <v>0</v>
      </c>
      <c r="F136" s="8">
        <v>0</v>
      </c>
      <c r="G136" s="162">
        <f t="shared" si="34"/>
        <v>0</v>
      </c>
    </row>
    <row r="137" spans="1:7" ht="19.5" customHeight="1">
      <c r="A137" s="69" t="s">
        <v>170</v>
      </c>
      <c r="B137" s="8">
        <v>606</v>
      </c>
      <c r="C137" s="8">
        <v>26</v>
      </c>
      <c r="D137" s="8">
        <v>166</v>
      </c>
      <c r="E137" s="8">
        <v>245</v>
      </c>
      <c r="F137" s="8">
        <v>149</v>
      </c>
      <c r="G137" s="162">
        <f t="shared" si="34"/>
        <v>1192</v>
      </c>
    </row>
    <row r="138" spans="1:7" s="92" customFormat="1" ht="19.5" customHeight="1">
      <c r="A138" s="71" t="s">
        <v>7</v>
      </c>
      <c r="B138" s="88">
        <f t="shared" ref="B138:G138" si="35">B139</f>
        <v>66010</v>
      </c>
      <c r="C138" s="88">
        <f t="shared" si="35"/>
        <v>1220</v>
      </c>
      <c r="D138" s="88">
        <f t="shared" si="35"/>
        <v>5635</v>
      </c>
      <c r="E138" s="88">
        <f t="shared" si="35"/>
        <v>8816</v>
      </c>
      <c r="F138" s="88">
        <f t="shared" si="35"/>
        <v>3350</v>
      </c>
      <c r="G138" s="105">
        <f t="shared" si="35"/>
        <v>85031</v>
      </c>
    </row>
    <row r="139" spans="1:7" s="92" customFormat="1" ht="19.5" customHeight="1">
      <c r="A139" s="153" t="s">
        <v>172</v>
      </c>
      <c r="B139" s="158">
        <f t="shared" ref="B139:G139" si="36">SUM(B140:B149)</f>
        <v>66010</v>
      </c>
      <c r="C139" s="158">
        <f t="shared" si="36"/>
        <v>1220</v>
      </c>
      <c r="D139" s="158">
        <f t="shared" si="36"/>
        <v>5635</v>
      </c>
      <c r="E139" s="158">
        <f t="shared" si="36"/>
        <v>8816</v>
      </c>
      <c r="F139" s="158">
        <f t="shared" si="36"/>
        <v>3350</v>
      </c>
      <c r="G139" s="159">
        <f t="shared" si="36"/>
        <v>85031</v>
      </c>
    </row>
    <row r="140" spans="1:7" ht="19.5" customHeight="1">
      <c r="A140" s="69" t="s">
        <v>174</v>
      </c>
      <c r="B140" s="8">
        <v>644</v>
      </c>
      <c r="C140" s="8">
        <v>416</v>
      </c>
      <c r="D140" s="8">
        <v>223</v>
      </c>
      <c r="E140" s="8">
        <v>19</v>
      </c>
      <c r="F140" s="8">
        <v>23</v>
      </c>
      <c r="G140" s="162">
        <f t="shared" ref="G140:G149" si="37">B140+C140+D140+E140+F140</f>
        <v>1325</v>
      </c>
    </row>
    <row r="141" spans="1:7" ht="19.5" customHeight="1">
      <c r="A141" s="69" t="s">
        <v>827</v>
      </c>
      <c r="B141" s="8">
        <v>171</v>
      </c>
      <c r="C141" s="8">
        <v>112</v>
      </c>
      <c r="D141" s="8">
        <v>270</v>
      </c>
      <c r="E141" s="8">
        <v>4817</v>
      </c>
      <c r="F141" s="8">
        <v>633</v>
      </c>
      <c r="G141" s="162">
        <f t="shared" si="37"/>
        <v>6003</v>
      </c>
    </row>
    <row r="142" spans="1:7" ht="19.5" customHeight="1">
      <c r="A142" s="69" t="s">
        <v>176</v>
      </c>
      <c r="B142" s="8">
        <v>33294</v>
      </c>
      <c r="C142" s="8">
        <v>346</v>
      </c>
      <c r="D142" s="8">
        <v>2806</v>
      </c>
      <c r="E142" s="8">
        <v>783</v>
      </c>
      <c r="F142" s="8">
        <v>1233</v>
      </c>
      <c r="G142" s="162">
        <f t="shared" si="37"/>
        <v>38462</v>
      </c>
    </row>
    <row r="143" spans="1:7" ht="19.5" customHeight="1">
      <c r="A143" s="69" t="s">
        <v>177</v>
      </c>
      <c r="B143" s="8">
        <v>0</v>
      </c>
      <c r="C143" s="8">
        <v>0</v>
      </c>
      <c r="D143" s="8">
        <v>1</v>
      </c>
      <c r="E143" s="8">
        <v>1</v>
      </c>
      <c r="F143" s="8">
        <v>0</v>
      </c>
      <c r="G143" s="162">
        <f t="shared" si="37"/>
        <v>2</v>
      </c>
    </row>
    <row r="144" spans="1:7" ht="19.5" customHeight="1">
      <c r="A144" s="69" t="s">
        <v>178</v>
      </c>
      <c r="B144" s="8">
        <v>108</v>
      </c>
      <c r="C144" s="8">
        <v>0</v>
      </c>
      <c r="D144" s="8">
        <v>109</v>
      </c>
      <c r="E144" s="8">
        <v>48</v>
      </c>
      <c r="F144" s="8">
        <v>44</v>
      </c>
      <c r="G144" s="162">
        <f t="shared" si="37"/>
        <v>309</v>
      </c>
    </row>
    <row r="145" spans="1:7" ht="19.5" customHeight="1">
      <c r="A145" s="69" t="s">
        <v>180</v>
      </c>
      <c r="B145" s="8">
        <v>31705</v>
      </c>
      <c r="C145" s="8">
        <v>104</v>
      </c>
      <c r="D145" s="8">
        <v>1614</v>
      </c>
      <c r="E145" s="8">
        <v>2970</v>
      </c>
      <c r="F145" s="8">
        <v>1131</v>
      </c>
      <c r="G145" s="162">
        <f t="shared" si="37"/>
        <v>37524</v>
      </c>
    </row>
    <row r="146" spans="1:7" ht="19.5" customHeight="1">
      <c r="A146" s="69" t="s">
        <v>181</v>
      </c>
      <c r="B146" s="8">
        <v>0</v>
      </c>
      <c r="C146" s="8">
        <v>0</v>
      </c>
      <c r="D146" s="8">
        <v>50</v>
      </c>
      <c r="E146" s="8">
        <v>12</v>
      </c>
      <c r="F146" s="8">
        <v>11</v>
      </c>
      <c r="G146" s="162">
        <f t="shared" si="37"/>
        <v>73</v>
      </c>
    </row>
    <row r="147" spans="1:7" ht="19.5" customHeight="1">
      <c r="A147" s="69" t="s">
        <v>182</v>
      </c>
      <c r="B147" s="8">
        <v>0</v>
      </c>
      <c r="C147" s="8">
        <v>0</v>
      </c>
      <c r="D147" s="8">
        <v>117</v>
      </c>
      <c r="E147" s="8">
        <v>11</v>
      </c>
      <c r="F147" s="8">
        <v>5</v>
      </c>
      <c r="G147" s="162">
        <f t="shared" si="37"/>
        <v>133</v>
      </c>
    </row>
    <row r="148" spans="1:7" ht="19.5" customHeight="1">
      <c r="A148" s="69" t="s">
        <v>183</v>
      </c>
      <c r="B148" s="8">
        <v>0</v>
      </c>
      <c r="C148" s="8">
        <v>191</v>
      </c>
      <c r="D148" s="8">
        <v>37</v>
      </c>
      <c r="E148" s="8">
        <v>0</v>
      </c>
      <c r="F148" s="8">
        <v>1</v>
      </c>
      <c r="G148" s="162">
        <f t="shared" si="37"/>
        <v>229</v>
      </c>
    </row>
    <row r="149" spans="1:7" ht="19.5" customHeight="1">
      <c r="A149" s="69" t="s">
        <v>184</v>
      </c>
      <c r="B149" s="8">
        <v>88</v>
      </c>
      <c r="C149" s="8">
        <v>51</v>
      </c>
      <c r="D149" s="8">
        <v>408</v>
      </c>
      <c r="E149" s="8">
        <v>155</v>
      </c>
      <c r="F149" s="8">
        <v>269</v>
      </c>
      <c r="G149" s="162">
        <f t="shared" si="37"/>
        <v>971</v>
      </c>
    </row>
    <row r="150" spans="1:7" s="92" customFormat="1" ht="19.5" customHeight="1">
      <c r="A150" s="71" t="s">
        <v>8</v>
      </c>
      <c r="B150" s="88">
        <f t="shared" ref="B150:G150" si="38">B151+B157+B161</f>
        <v>34239</v>
      </c>
      <c r="C150" s="88">
        <f t="shared" si="38"/>
        <v>751</v>
      </c>
      <c r="D150" s="88">
        <f t="shared" si="38"/>
        <v>6000</v>
      </c>
      <c r="E150" s="88">
        <f t="shared" si="38"/>
        <v>4544</v>
      </c>
      <c r="F150" s="88">
        <f t="shared" si="38"/>
        <v>27933</v>
      </c>
      <c r="G150" s="105">
        <f t="shared" si="38"/>
        <v>73467</v>
      </c>
    </row>
    <row r="151" spans="1:7" s="92" customFormat="1" ht="19.5" customHeight="1">
      <c r="A151" s="153" t="s">
        <v>186</v>
      </c>
      <c r="B151" s="158">
        <f t="shared" ref="B151:G151" si="39">SUM(B152:B156)</f>
        <v>27904</v>
      </c>
      <c r="C151" s="158">
        <f t="shared" si="39"/>
        <v>714</v>
      </c>
      <c r="D151" s="158">
        <f t="shared" si="39"/>
        <v>5218</v>
      </c>
      <c r="E151" s="158">
        <f t="shared" si="39"/>
        <v>4452</v>
      </c>
      <c r="F151" s="158">
        <f t="shared" si="39"/>
        <v>27100</v>
      </c>
      <c r="G151" s="159">
        <f t="shared" si="39"/>
        <v>65388</v>
      </c>
    </row>
    <row r="152" spans="1:7" ht="19.5" customHeight="1">
      <c r="A152" s="69" t="s">
        <v>187</v>
      </c>
      <c r="B152" s="8">
        <v>22989</v>
      </c>
      <c r="C152" s="8">
        <v>77</v>
      </c>
      <c r="D152" s="8">
        <v>2685</v>
      </c>
      <c r="E152" s="8">
        <v>3012</v>
      </c>
      <c r="F152" s="8">
        <v>15296</v>
      </c>
      <c r="G152" s="162">
        <f>B152+C152+D152+E152+F152</f>
        <v>44059</v>
      </c>
    </row>
    <row r="153" spans="1:7" ht="19.5" customHeight="1">
      <c r="A153" s="69" t="s">
        <v>188</v>
      </c>
      <c r="B153" s="8">
        <v>441</v>
      </c>
      <c r="C153" s="8">
        <v>341</v>
      </c>
      <c r="D153" s="8">
        <v>341</v>
      </c>
      <c r="E153" s="8">
        <v>9</v>
      </c>
      <c r="F153" s="8">
        <v>187</v>
      </c>
      <c r="G153" s="162">
        <f>B153+C153+D153+E153+F153</f>
        <v>1319</v>
      </c>
    </row>
    <row r="154" spans="1:7" ht="19.5" customHeight="1">
      <c r="A154" s="69" t="s">
        <v>189</v>
      </c>
      <c r="B154" s="8">
        <v>3355</v>
      </c>
      <c r="C154" s="8">
        <v>18</v>
      </c>
      <c r="D154" s="8">
        <v>1072</v>
      </c>
      <c r="E154" s="8">
        <v>726</v>
      </c>
      <c r="F154" s="8">
        <v>6607</v>
      </c>
      <c r="G154" s="162">
        <f>B154+C154+D154+E154+F154</f>
        <v>11778</v>
      </c>
    </row>
    <row r="155" spans="1:7" ht="19.5" customHeight="1">
      <c r="A155" s="69" t="s">
        <v>190</v>
      </c>
      <c r="B155" s="8">
        <v>130</v>
      </c>
      <c r="C155" s="8">
        <v>0</v>
      </c>
      <c r="D155" s="8">
        <v>262</v>
      </c>
      <c r="E155" s="8">
        <v>41</v>
      </c>
      <c r="F155" s="8">
        <v>2099</v>
      </c>
      <c r="G155" s="162">
        <f>B155+C155+D155+E155+F155</f>
        <v>2532</v>
      </c>
    </row>
    <row r="156" spans="1:7" ht="19.5" customHeight="1">
      <c r="A156" s="69" t="s">
        <v>191</v>
      </c>
      <c r="B156" s="8">
        <v>989</v>
      </c>
      <c r="C156" s="8">
        <v>278</v>
      </c>
      <c r="D156" s="8">
        <v>858</v>
      </c>
      <c r="E156" s="8">
        <v>664</v>
      </c>
      <c r="F156" s="8">
        <v>2911</v>
      </c>
      <c r="G156" s="162">
        <f>B156+C156+D156+E156+F156</f>
        <v>5700</v>
      </c>
    </row>
    <row r="157" spans="1:7" s="92" customFormat="1" ht="19.5" customHeight="1">
      <c r="A157" s="153" t="s">
        <v>192</v>
      </c>
      <c r="B157" s="158">
        <f t="shared" ref="B157:G157" si="40">SUM(B158:B160)</f>
        <v>4248</v>
      </c>
      <c r="C157" s="158">
        <f t="shared" si="40"/>
        <v>-59</v>
      </c>
      <c r="D157" s="158">
        <f t="shared" si="40"/>
        <v>478</v>
      </c>
      <c r="E157" s="158">
        <f t="shared" si="40"/>
        <v>48</v>
      </c>
      <c r="F157" s="158">
        <f t="shared" si="40"/>
        <v>594</v>
      </c>
      <c r="G157" s="159">
        <f t="shared" si="40"/>
        <v>5309</v>
      </c>
    </row>
    <row r="158" spans="1:7" ht="19.5" customHeight="1">
      <c r="A158" s="69" t="s">
        <v>193</v>
      </c>
      <c r="B158" s="8">
        <v>717</v>
      </c>
      <c r="C158" s="8">
        <v>0</v>
      </c>
      <c r="D158" s="8">
        <v>0</v>
      </c>
      <c r="E158" s="8">
        <v>0</v>
      </c>
      <c r="F158" s="8">
        <v>0</v>
      </c>
      <c r="G158" s="162">
        <f t="shared" ref="G158:G164" si="41">B158+C158+D158+E158+F158</f>
        <v>717</v>
      </c>
    </row>
    <row r="159" spans="1:7" ht="19.5" customHeight="1">
      <c r="A159" s="69" t="s">
        <v>195</v>
      </c>
      <c r="B159" s="8">
        <v>1674</v>
      </c>
      <c r="C159" s="8">
        <v>-1</v>
      </c>
      <c r="D159" s="8">
        <v>268</v>
      </c>
      <c r="E159" s="8">
        <v>14</v>
      </c>
      <c r="F159" s="8">
        <v>244</v>
      </c>
      <c r="G159" s="162">
        <f t="shared" ref="G159" si="42">B159+C159+D159+E159+F159</f>
        <v>2199</v>
      </c>
    </row>
    <row r="160" spans="1:7" ht="19.5" customHeight="1">
      <c r="A160" s="69" t="s">
        <v>196</v>
      </c>
      <c r="B160" s="8">
        <v>1857</v>
      </c>
      <c r="C160" s="8">
        <v>-58</v>
      </c>
      <c r="D160" s="8">
        <v>210</v>
      </c>
      <c r="E160" s="8">
        <v>34</v>
      </c>
      <c r="F160" s="8">
        <v>350</v>
      </c>
      <c r="G160" s="162">
        <f t="shared" si="41"/>
        <v>2393</v>
      </c>
    </row>
    <row r="161" spans="1:7" ht="19.5" customHeight="1">
      <c r="A161" s="153" t="s">
        <v>197</v>
      </c>
      <c r="B161" s="158">
        <f>SUM(B162:B164)</f>
        <v>2087</v>
      </c>
      <c r="C161" s="158">
        <f>SUM(C162:C164)</f>
        <v>96</v>
      </c>
      <c r="D161" s="158">
        <f>SUM(D162:D164)</f>
        <v>304</v>
      </c>
      <c r="E161" s="158">
        <f>SUM(E162:E164)</f>
        <v>44</v>
      </c>
      <c r="F161" s="158">
        <f>SUM(F162:F164)</f>
        <v>239</v>
      </c>
      <c r="G161" s="159">
        <f t="shared" si="41"/>
        <v>2770</v>
      </c>
    </row>
    <row r="162" spans="1:7" s="92" customFormat="1" ht="19.5" customHeight="1">
      <c r="A162" s="69" t="s">
        <v>198</v>
      </c>
      <c r="B162" s="8">
        <v>40</v>
      </c>
      <c r="C162" s="8">
        <v>0</v>
      </c>
      <c r="D162" s="8">
        <v>0</v>
      </c>
      <c r="E162" s="8">
        <v>1</v>
      </c>
      <c r="F162" s="8">
        <v>1</v>
      </c>
      <c r="G162" s="162">
        <f t="shared" si="41"/>
        <v>42</v>
      </c>
    </row>
    <row r="163" spans="1:7" ht="19.5" customHeight="1">
      <c r="A163" s="69" t="s">
        <v>199</v>
      </c>
      <c r="B163" s="8">
        <v>99</v>
      </c>
      <c r="C163" s="8">
        <v>0</v>
      </c>
      <c r="D163" s="8">
        <v>119</v>
      </c>
      <c r="E163" s="8">
        <v>2</v>
      </c>
      <c r="F163" s="8">
        <v>56</v>
      </c>
      <c r="G163" s="162">
        <f t="shared" si="41"/>
        <v>276</v>
      </c>
    </row>
    <row r="164" spans="1:7" ht="19.5" customHeight="1">
      <c r="A164" s="69" t="s">
        <v>200</v>
      </c>
      <c r="B164" s="8">
        <v>1948</v>
      </c>
      <c r="C164" s="8">
        <v>96</v>
      </c>
      <c r="D164" s="8">
        <v>185</v>
      </c>
      <c r="E164" s="8">
        <v>41</v>
      </c>
      <c r="F164" s="8">
        <v>182</v>
      </c>
      <c r="G164" s="162">
        <f t="shared" si="41"/>
        <v>2452</v>
      </c>
    </row>
    <row r="165" spans="1:7" ht="19.5" customHeight="1">
      <c r="A165" s="71" t="s">
        <v>9</v>
      </c>
      <c r="B165" s="88">
        <f t="shared" ref="B165:G165" si="43">B166+B171+B175+B177</f>
        <v>6907</v>
      </c>
      <c r="C165" s="88">
        <f t="shared" si="43"/>
        <v>1962</v>
      </c>
      <c r="D165" s="88">
        <f t="shared" si="43"/>
        <v>6296</v>
      </c>
      <c r="E165" s="88">
        <f t="shared" si="43"/>
        <v>2349</v>
      </c>
      <c r="F165" s="88">
        <f t="shared" si="43"/>
        <v>7965</v>
      </c>
      <c r="G165" s="105">
        <f t="shared" si="43"/>
        <v>25479</v>
      </c>
    </row>
    <row r="166" spans="1:7" s="92" customFormat="1" ht="19.5" customHeight="1">
      <c r="A166" s="153" t="s">
        <v>201</v>
      </c>
      <c r="B166" s="158">
        <f t="shared" ref="B166:G166" si="44">SUM(B167:B170)</f>
        <v>30</v>
      </c>
      <c r="C166" s="158">
        <f t="shared" si="44"/>
        <v>213</v>
      </c>
      <c r="D166" s="158">
        <f t="shared" si="44"/>
        <v>413</v>
      </c>
      <c r="E166" s="158">
        <f t="shared" si="44"/>
        <v>255</v>
      </c>
      <c r="F166" s="158">
        <f t="shared" si="44"/>
        <v>824</v>
      </c>
      <c r="G166" s="159">
        <f t="shared" si="44"/>
        <v>1735</v>
      </c>
    </row>
    <row r="167" spans="1:7" s="92" customFormat="1" ht="19.5" customHeight="1">
      <c r="A167" s="69" t="s">
        <v>202</v>
      </c>
      <c r="B167" s="8">
        <v>0</v>
      </c>
      <c r="C167" s="8">
        <v>44</v>
      </c>
      <c r="D167" s="8">
        <v>200</v>
      </c>
      <c r="E167" s="8">
        <v>140</v>
      </c>
      <c r="F167" s="8">
        <v>174</v>
      </c>
      <c r="G167" s="162">
        <f>B167+C167+D167+E167+F167</f>
        <v>558</v>
      </c>
    </row>
    <row r="168" spans="1:7" ht="19.5" customHeight="1">
      <c r="A168" s="69" t="s">
        <v>203</v>
      </c>
      <c r="B168" s="8">
        <v>30</v>
      </c>
      <c r="C168" s="8">
        <v>89</v>
      </c>
      <c r="D168" s="8">
        <v>107</v>
      </c>
      <c r="E168" s="8">
        <v>100</v>
      </c>
      <c r="F168" s="8">
        <v>539</v>
      </c>
      <c r="G168" s="162">
        <f>B168+C168+D168+E168+F168</f>
        <v>865</v>
      </c>
    </row>
    <row r="169" spans="1:7" ht="19.5" customHeight="1">
      <c r="A169" s="69" t="s">
        <v>204</v>
      </c>
      <c r="B169" s="8">
        <v>0</v>
      </c>
      <c r="C169" s="8">
        <v>80</v>
      </c>
      <c r="D169" s="8">
        <v>35</v>
      </c>
      <c r="E169" s="8">
        <v>15</v>
      </c>
      <c r="F169" s="8">
        <v>39</v>
      </c>
      <c r="G169" s="162">
        <f>B169+C169+D169+E169+F169</f>
        <v>169</v>
      </c>
    </row>
    <row r="170" spans="1:7" ht="19.5" customHeight="1">
      <c r="A170" s="69" t="s">
        <v>205</v>
      </c>
      <c r="B170" s="8">
        <v>0</v>
      </c>
      <c r="C170" s="8">
        <v>0</v>
      </c>
      <c r="D170" s="8">
        <v>71</v>
      </c>
      <c r="E170" s="8">
        <v>0</v>
      </c>
      <c r="F170" s="8">
        <v>72</v>
      </c>
      <c r="G170" s="162">
        <f>B170+C170+D170+E170+F170</f>
        <v>143</v>
      </c>
    </row>
    <row r="171" spans="1:7" ht="19.5" customHeight="1">
      <c r="A171" s="153" t="s">
        <v>206</v>
      </c>
      <c r="B171" s="158">
        <f t="shared" ref="B171:G171" si="45">SUM(B172:B174)</f>
        <v>2163</v>
      </c>
      <c r="C171" s="158">
        <f t="shared" si="45"/>
        <v>-98</v>
      </c>
      <c r="D171" s="158">
        <f t="shared" si="45"/>
        <v>179</v>
      </c>
      <c r="E171" s="158">
        <f t="shared" si="45"/>
        <v>43</v>
      </c>
      <c r="F171" s="158">
        <f t="shared" si="45"/>
        <v>138</v>
      </c>
      <c r="G171" s="159">
        <f t="shared" si="45"/>
        <v>2425</v>
      </c>
    </row>
    <row r="172" spans="1:7" s="92" customFormat="1" ht="19.5" customHeight="1">
      <c r="A172" s="69" t="s">
        <v>207</v>
      </c>
      <c r="B172" s="8">
        <v>135</v>
      </c>
      <c r="C172" s="8">
        <v>0</v>
      </c>
      <c r="D172" s="8">
        <v>142</v>
      </c>
      <c r="E172" s="8">
        <v>42</v>
      </c>
      <c r="F172" s="8">
        <v>107</v>
      </c>
      <c r="G172" s="162">
        <f>B172+C172+D172+E172+F172</f>
        <v>426</v>
      </c>
    </row>
    <row r="173" spans="1:7" ht="19.5" customHeight="1">
      <c r="A173" s="69" t="s">
        <v>764</v>
      </c>
      <c r="B173" s="8">
        <v>2028</v>
      </c>
      <c r="C173" s="8">
        <v>0</v>
      </c>
      <c r="D173" s="8">
        <v>13</v>
      </c>
      <c r="E173" s="8">
        <v>1</v>
      </c>
      <c r="F173" s="8">
        <v>15</v>
      </c>
      <c r="G173" s="162">
        <f>B173+C173+D173+E173+F173</f>
        <v>2057</v>
      </c>
    </row>
    <row r="174" spans="1:7" ht="19.5" customHeight="1">
      <c r="A174" s="69" t="s">
        <v>210</v>
      </c>
      <c r="B174" s="8">
        <v>0</v>
      </c>
      <c r="C174" s="8">
        <v>-98</v>
      </c>
      <c r="D174" s="8">
        <v>24</v>
      </c>
      <c r="E174" s="8">
        <v>0</v>
      </c>
      <c r="F174" s="8">
        <v>16</v>
      </c>
      <c r="G174" s="162">
        <f>B174+C174+D174+E174+F174</f>
        <v>-58</v>
      </c>
    </row>
    <row r="175" spans="1:7" ht="19.5" customHeight="1">
      <c r="A175" s="153" t="s">
        <v>211</v>
      </c>
      <c r="B175" s="158">
        <f t="shared" ref="B175:G175" si="46">B176</f>
        <v>1512</v>
      </c>
      <c r="C175" s="158">
        <f t="shared" si="46"/>
        <v>194</v>
      </c>
      <c r="D175" s="158">
        <f t="shared" si="46"/>
        <v>3593</v>
      </c>
      <c r="E175" s="158">
        <f t="shared" si="46"/>
        <v>881</v>
      </c>
      <c r="F175" s="158">
        <f t="shared" si="46"/>
        <v>1471</v>
      </c>
      <c r="G175" s="159">
        <f t="shared" si="46"/>
        <v>7651</v>
      </c>
    </row>
    <row r="176" spans="1:7" s="92" customFormat="1" ht="19.5" customHeight="1">
      <c r="A176" s="69" t="s">
        <v>212</v>
      </c>
      <c r="B176" s="8">
        <v>1512</v>
      </c>
      <c r="C176" s="8">
        <v>194</v>
      </c>
      <c r="D176" s="8">
        <v>3593</v>
      </c>
      <c r="E176" s="8">
        <v>881</v>
      </c>
      <c r="F176" s="8">
        <v>1471</v>
      </c>
      <c r="G176" s="162">
        <f>B176+C176+D176+E176+F176</f>
        <v>7651</v>
      </c>
    </row>
    <row r="177" spans="1:7" ht="19.5" customHeight="1">
      <c r="A177" s="153" t="s">
        <v>213</v>
      </c>
      <c r="B177" s="158">
        <f t="shared" ref="B177:G177" si="47">SUM(B178:B183)</f>
        <v>3202</v>
      </c>
      <c r="C177" s="158">
        <f t="shared" si="47"/>
        <v>1653</v>
      </c>
      <c r="D177" s="158">
        <f t="shared" si="47"/>
        <v>2111</v>
      </c>
      <c r="E177" s="158">
        <f t="shared" si="47"/>
        <v>1170</v>
      </c>
      <c r="F177" s="158">
        <f t="shared" si="47"/>
        <v>5532</v>
      </c>
      <c r="G177" s="159">
        <f t="shared" si="47"/>
        <v>13668</v>
      </c>
    </row>
    <row r="178" spans="1:7" s="92" customFormat="1" ht="19.5" customHeight="1">
      <c r="A178" s="69" t="s">
        <v>214</v>
      </c>
      <c r="B178" s="8">
        <v>81</v>
      </c>
      <c r="C178" s="8">
        <v>-7</v>
      </c>
      <c r="D178" s="8">
        <v>260</v>
      </c>
      <c r="E178" s="8">
        <v>16</v>
      </c>
      <c r="F178" s="8">
        <v>582</v>
      </c>
      <c r="G178" s="162">
        <f t="shared" ref="G178:G183" si="48">B178+C178+D178+E178+F178</f>
        <v>932</v>
      </c>
    </row>
    <row r="179" spans="1:7" ht="19.5" customHeight="1">
      <c r="A179" s="69" t="s">
        <v>215</v>
      </c>
      <c r="B179" s="8">
        <v>1125</v>
      </c>
      <c r="C179" s="8">
        <v>348</v>
      </c>
      <c r="D179" s="8">
        <v>345</v>
      </c>
      <c r="E179" s="8">
        <v>588</v>
      </c>
      <c r="F179" s="8">
        <v>3281</v>
      </c>
      <c r="G179" s="162">
        <f t="shared" si="48"/>
        <v>5687</v>
      </c>
    </row>
    <row r="180" spans="1:7" ht="19.5" customHeight="1">
      <c r="A180" s="69" t="s">
        <v>216</v>
      </c>
      <c r="B180" s="8">
        <v>203</v>
      </c>
      <c r="C180" s="8">
        <v>0</v>
      </c>
      <c r="D180" s="8">
        <v>187</v>
      </c>
      <c r="E180" s="8">
        <v>12</v>
      </c>
      <c r="F180" s="8">
        <v>249</v>
      </c>
      <c r="G180" s="162">
        <f t="shared" si="48"/>
        <v>651</v>
      </c>
    </row>
    <row r="181" spans="1:7" ht="19.5" customHeight="1">
      <c r="A181" s="69" t="s">
        <v>217</v>
      </c>
      <c r="B181" s="8">
        <v>47</v>
      </c>
      <c r="C181" s="8">
        <v>338</v>
      </c>
      <c r="D181" s="8">
        <v>19</v>
      </c>
      <c r="E181" s="8">
        <v>71</v>
      </c>
      <c r="F181" s="8">
        <v>161</v>
      </c>
      <c r="G181" s="162">
        <f t="shared" si="48"/>
        <v>636</v>
      </c>
    </row>
    <row r="182" spans="1:7" ht="19.5" customHeight="1">
      <c r="A182" s="69" t="s">
        <v>218</v>
      </c>
      <c r="B182" s="8">
        <v>313</v>
      </c>
      <c r="C182" s="8">
        <v>98</v>
      </c>
      <c r="D182" s="8">
        <v>815</v>
      </c>
      <c r="E182" s="8">
        <v>154</v>
      </c>
      <c r="F182" s="8">
        <v>645</v>
      </c>
      <c r="G182" s="162">
        <f t="shared" si="48"/>
        <v>2025</v>
      </c>
    </row>
    <row r="183" spans="1:7" ht="19.5" customHeight="1">
      <c r="A183" s="69" t="s">
        <v>219</v>
      </c>
      <c r="B183" s="8">
        <v>1433</v>
      </c>
      <c r="C183" s="8">
        <v>876</v>
      </c>
      <c r="D183" s="8">
        <v>485</v>
      </c>
      <c r="E183" s="8">
        <v>329</v>
      </c>
      <c r="F183" s="8">
        <v>614</v>
      </c>
      <c r="G183" s="162">
        <f t="shared" si="48"/>
        <v>3737</v>
      </c>
    </row>
    <row r="184" spans="1:7" ht="19.5" customHeight="1">
      <c r="A184" s="71" t="s">
        <v>10</v>
      </c>
      <c r="B184" s="88">
        <f t="shared" ref="B184:G184" si="49">B185+B192+B201</f>
        <v>9237</v>
      </c>
      <c r="C184" s="88">
        <f t="shared" si="49"/>
        <v>1290</v>
      </c>
      <c r="D184" s="88">
        <f t="shared" si="49"/>
        <v>3092</v>
      </c>
      <c r="E184" s="88">
        <f t="shared" si="49"/>
        <v>746</v>
      </c>
      <c r="F184" s="88">
        <f t="shared" si="49"/>
        <v>4244</v>
      </c>
      <c r="G184" s="105">
        <f t="shared" si="49"/>
        <v>18609</v>
      </c>
    </row>
    <row r="185" spans="1:7" s="92" customFormat="1" ht="19.5" customHeight="1">
      <c r="A185" s="153" t="s">
        <v>220</v>
      </c>
      <c r="B185" s="158">
        <f t="shared" ref="B185:G185" si="50">SUM(B186:B191)</f>
        <v>8466</v>
      </c>
      <c r="C185" s="158">
        <f t="shared" si="50"/>
        <v>566</v>
      </c>
      <c r="D185" s="158">
        <f t="shared" si="50"/>
        <v>1277</v>
      </c>
      <c r="E185" s="158">
        <f t="shared" si="50"/>
        <v>175</v>
      </c>
      <c r="F185" s="158">
        <f t="shared" si="50"/>
        <v>1398</v>
      </c>
      <c r="G185" s="159">
        <f t="shared" si="50"/>
        <v>11882</v>
      </c>
    </row>
    <row r="186" spans="1:7" s="92" customFormat="1" ht="19.5" customHeight="1">
      <c r="A186" s="69" t="s">
        <v>221</v>
      </c>
      <c r="B186" s="8">
        <v>10</v>
      </c>
      <c r="C186" s="8">
        <v>37</v>
      </c>
      <c r="D186" s="8">
        <v>50</v>
      </c>
      <c r="E186" s="8">
        <v>37</v>
      </c>
      <c r="F186" s="8">
        <v>7</v>
      </c>
      <c r="G186" s="162">
        <f t="shared" ref="G186:G191" si="51">B186+C186+D186+E186+F186</f>
        <v>141</v>
      </c>
    </row>
    <row r="187" spans="1:7" ht="19.5" customHeight="1">
      <c r="A187" s="69" t="s">
        <v>222</v>
      </c>
      <c r="B187" s="8">
        <v>5</v>
      </c>
      <c r="C187" s="8">
        <v>0</v>
      </c>
      <c r="D187" s="8">
        <v>84</v>
      </c>
      <c r="E187" s="8">
        <v>44</v>
      </c>
      <c r="F187" s="8">
        <v>4</v>
      </c>
      <c r="G187" s="162">
        <f t="shared" si="51"/>
        <v>137</v>
      </c>
    </row>
    <row r="188" spans="1:7" ht="19.5" customHeight="1">
      <c r="A188" s="69" t="s">
        <v>223</v>
      </c>
      <c r="B188" s="8">
        <v>1206</v>
      </c>
      <c r="C188" s="8">
        <v>465</v>
      </c>
      <c r="D188" s="8">
        <v>166</v>
      </c>
      <c r="E188" s="8">
        <v>24</v>
      </c>
      <c r="F188" s="8">
        <v>100</v>
      </c>
      <c r="G188" s="162">
        <f t="shared" si="51"/>
        <v>1961</v>
      </c>
    </row>
    <row r="189" spans="1:7" ht="19.5" customHeight="1">
      <c r="A189" s="69" t="s">
        <v>224</v>
      </c>
      <c r="B189" s="8">
        <v>5317</v>
      </c>
      <c r="C189" s="8">
        <v>57</v>
      </c>
      <c r="D189" s="8">
        <v>779</v>
      </c>
      <c r="E189" s="8">
        <v>11</v>
      </c>
      <c r="F189" s="8">
        <v>1267</v>
      </c>
      <c r="G189" s="162">
        <f t="shared" si="51"/>
        <v>7431</v>
      </c>
    </row>
    <row r="190" spans="1:7" ht="19.5" customHeight="1">
      <c r="A190" s="69" t="s">
        <v>225</v>
      </c>
      <c r="B190" s="8">
        <v>109</v>
      </c>
      <c r="C190" s="8">
        <v>-19</v>
      </c>
      <c r="D190" s="8">
        <v>19</v>
      </c>
      <c r="E190" s="8">
        <v>33</v>
      </c>
      <c r="F190" s="8">
        <v>0</v>
      </c>
      <c r="G190" s="162">
        <f t="shared" si="51"/>
        <v>142</v>
      </c>
    </row>
    <row r="191" spans="1:7" ht="19.5" customHeight="1">
      <c r="A191" s="69" t="s">
        <v>226</v>
      </c>
      <c r="B191" s="8">
        <v>1819</v>
      </c>
      <c r="C191" s="8">
        <v>26</v>
      </c>
      <c r="D191" s="8">
        <v>179</v>
      </c>
      <c r="E191" s="8">
        <v>26</v>
      </c>
      <c r="F191" s="8">
        <v>20</v>
      </c>
      <c r="G191" s="162">
        <f t="shared" si="51"/>
        <v>2070</v>
      </c>
    </row>
    <row r="192" spans="1:7" ht="19.5" customHeight="1">
      <c r="A192" s="153" t="s">
        <v>227</v>
      </c>
      <c r="B192" s="158">
        <f t="shared" ref="B192:G192" si="52">SUM(B193:B200)</f>
        <v>16</v>
      </c>
      <c r="C192" s="158">
        <f t="shared" si="52"/>
        <v>20</v>
      </c>
      <c r="D192" s="158">
        <f t="shared" si="52"/>
        <v>78</v>
      </c>
      <c r="E192" s="158">
        <f t="shared" si="52"/>
        <v>216</v>
      </c>
      <c r="F192" s="158">
        <f t="shared" si="52"/>
        <v>155</v>
      </c>
      <c r="G192" s="159">
        <f t="shared" si="52"/>
        <v>485</v>
      </c>
    </row>
    <row r="193" spans="1:7" s="92" customFormat="1" ht="19.5" customHeight="1">
      <c r="A193" s="69" t="s">
        <v>228</v>
      </c>
      <c r="B193" s="8">
        <v>0</v>
      </c>
      <c r="C193" s="8">
        <v>0</v>
      </c>
      <c r="D193" s="8">
        <v>56</v>
      </c>
      <c r="E193" s="8">
        <v>216</v>
      </c>
      <c r="F193" s="8">
        <v>151</v>
      </c>
      <c r="G193" s="162">
        <f t="shared" ref="G193:G200" si="53">B193+C193+D193+E193+F193</f>
        <v>423</v>
      </c>
    </row>
    <row r="194" spans="1:7" ht="19.5" customHeight="1">
      <c r="A194" s="69" t="s">
        <v>229</v>
      </c>
      <c r="B194" s="8">
        <v>16</v>
      </c>
      <c r="C194" s="8">
        <v>0</v>
      </c>
      <c r="D194" s="8">
        <v>13</v>
      </c>
      <c r="E194" s="8">
        <v>0</v>
      </c>
      <c r="F194" s="8">
        <v>3</v>
      </c>
      <c r="G194" s="162">
        <f t="shared" si="53"/>
        <v>32</v>
      </c>
    </row>
    <row r="195" spans="1:7" ht="19.5" customHeight="1">
      <c r="A195" s="69" t="s">
        <v>231</v>
      </c>
      <c r="B195" s="8">
        <v>0</v>
      </c>
      <c r="C195" s="8">
        <v>0</v>
      </c>
      <c r="D195" s="8">
        <v>0</v>
      </c>
      <c r="E195" s="8">
        <v>0</v>
      </c>
      <c r="F195" s="8">
        <v>0</v>
      </c>
      <c r="G195" s="162">
        <f t="shared" si="53"/>
        <v>0</v>
      </c>
    </row>
    <row r="196" spans="1:7" ht="19.5" customHeight="1">
      <c r="A196" s="69" t="s">
        <v>232</v>
      </c>
      <c r="B196" s="8">
        <v>0</v>
      </c>
      <c r="C196" s="8">
        <v>20</v>
      </c>
      <c r="D196" s="8">
        <v>8</v>
      </c>
      <c r="E196" s="8">
        <v>0</v>
      </c>
      <c r="F196" s="8">
        <v>0</v>
      </c>
      <c r="G196" s="162">
        <f t="shared" si="53"/>
        <v>28</v>
      </c>
    </row>
    <row r="197" spans="1:7" ht="19.5" customHeight="1">
      <c r="A197" s="69" t="s">
        <v>233</v>
      </c>
      <c r="B197" s="8">
        <v>0</v>
      </c>
      <c r="C197" s="8">
        <v>0</v>
      </c>
      <c r="D197" s="8">
        <v>0</v>
      </c>
      <c r="E197" s="8">
        <v>0</v>
      </c>
      <c r="F197" s="8">
        <v>0</v>
      </c>
      <c r="G197" s="162">
        <f t="shared" si="53"/>
        <v>0</v>
      </c>
    </row>
    <row r="198" spans="1:7" ht="19.5" customHeight="1">
      <c r="A198" s="69" t="s">
        <v>234</v>
      </c>
      <c r="B198" s="8">
        <v>0</v>
      </c>
      <c r="C198" s="8">
        <v>0</v>
      </c>
      <c r="D198" s="8">
        <v>0</v>
      </c>
      <c r="E198" s="8">
        <v>0</v>
      </c>
      <c r="F198" s="8">
        <v>0</v>
      </c>
      <c r="G198" s="162">
        <f t="shared" si="53"/>
        <v>0</v>
      </c>
    </row>
    <row r="199" spans="1:7" ht="19.5" customHeight="1">
      <c r="A199" s="69" t="s">
        <v>235</v>
      </c>
      <c r="B199" s="8">
        <v>0</v>
      </c>
      <c r="C199" s="8">
        <v>0</v>
      </c>
      <c r="D199" s="8">
        <v>0</v>
      </c>
      <c r="E199" s="8">
        <v>0</v>
      </c>
      <c r="F199" s="8">
        <v>0</v>
      </c>
      <c r="G199" s="162">
        <f t="shared" si="53"/>
        <v>0</v>
      </c>
    </row>
    <row r="200" spans="1:7" ht="19.5" customHeight="1">
      <c r="A200" s="69" t="s">
        <v>236</v>
      </c>
      <c r="B200" s="8">
        <v>0</v>
      </c>
      <c r="C200" s="8">
        <v>0</v>
      </c>
      <c r="D200" s="8">
        <v>1</v>
      </c>
      <c r="E200" s="8">
        <v>0</v>
      </c>
      <c r="F200" s="8">
        <v>1</v>
      </c>
      <c r="G200" s="162">
        <f t="shared" si="53"/>
        <v>2</v>
      </c>
    </row>
    <row r="201" spans="1:7" ht="19.5" customHeight="1">
      <c r="A201" s="153" t="s">
        <v>237</v>
      </c>
      <c r="B201" s="158">
        <f t="shared" ref="B201:G201" si="54">SUM(B202:B206)</f>
        <v>755</v>
      </c>
      <c r="C201" s="158">
        <f t="shared" si="54"/>
        <v>704</v>
      </c>
      <c r="D201" s="158">
        <f t="shared" si="54"/>
        <v>1737</v>
      </c>
      <c r="E201" s="158">
        <f t="shared" si="54"/>
        <v>355</v>
      </c>
      <c r="F201" s="158">
        <f t="shared" si="54"/>
        <v>2691</v>
      </c>
      <c r="G201" s="159">
        <f t="shared" si="54"/>
        <v>6242</v>
      </c>
    </row>
    <row r="202" spans="1:7" s="92" customFormat="1" ht="19.5" customHeight="1">
      <c r="A202" s="69" t="s">
        <v>238</v>
      </c>
      <c r="B202" s="8">
        <v>418</v>
      </c>
      <c r="C202" s="8">
        <v>334</v>
      </c>
      <c r="D202" s="8">
        <v>130</v>
      </c>
      <c r="E202" s="8">
        <v>26</v>
      </c>
      <c r="F202" s="8">
        <v>744</v>
      </c>
      <c r="G202" s="162">
        <f>B202+C202+D202+E202+F202</f>
        <v>1652</v>
      </c>
    </row>
    <row r="203" spans="1:7" ht="19.5" customHeight="1">
      <c r="A203" s="69" t="s">
        <v>239</v>
      </c>
      <c r="B203" s="8">
        <v>248</v>
      </c>
      <c r="C203" s="8">
        <v>69</v>
      </c>
      <c r="D203" s="8">
        <v>1185</v>
      </c>
      <c r="E203" s="8">
        <v>245</v>
      </c>
      <c r="F203" s="8">
        <v>1551</v>
      </c>
      <c r="G203" s="162">
        <f>B203+C203+D203+E203+F203</f>
        <v>3298</v>
      </c>
    </row>
    <row r="204" spans="1:7" ht="19.5" customHeight="1">
      <c r="A204" s="69" t="s">
        <v>240</v>
      </c>
      <c r="B204" s="8">
        <v>62</v>
      </c>
      <c r="C204" s="8">
        <v>49</v>
      </c>
      <c r="D204" s="8">
        <v>69</v>
      </c>
      <c r="E204" s="8">
        <v>10</v>
      </c>
      <c r="F204" s="8">
        <v>21</v>
      </c>
      <c r="G204" s="162">
        <f>B204+C204+D204+E204+F204</f>
        <v>211</v>
      </c>
    </row>
    <row r="205" spans="1:7" ht="19.5" customHeight="1">
      <c r="A205" s="69" t="s">
        <v>241</v>
      </c>
      <c r="B205" s="8">
        <v>27</v>
      </c>
      <c r="C205" s="8">
        <v>0</v>
      </c>
      <c r="D205" s="8">
        <v>79</v>
      </c>
      <c r="E205" s="8">
        <v>60</v>
      </c>
      <c r="F205" s="8">
        <v>216</v>
      </c>
      <c r="G205" s="162">
        <f>B205+C205+D205+E205+F205</f>
        <v>382</v>
      </c>
    </row>
    <row r="206" spans="1:7" ht="19.5" customHeight="1">
      <c r="A206" s="69" t="s">
        <v>242</v>
      </c>
      <c r="B206" s="8">
        <v>0</v>
      </c>
      <c r="C206" s="8">
        <v>252</v>
      </c>
      <c r="D206" s="8">
        <v>274</v>
      </c>
      <c r="E206" s="8">
        <v>14</v>
      </c>
      <c r="F206" s="8">
        <v>159</v>
      </c>
      <c r="G206" s="162">
        <f>B206+C206+D206+E206+F206</f>
        <v>699</v>
      </c>
    </row>
    <row r="207" spans="1:7" ht="19.5" customHeight="1">
      <c r="A207" s="71" t="s">
        <v>11</v>
      </c>
      <c r="B207" s="88">
        <f t="shared" ref="B207:F208" si="55">B208</f>
        <v>0</v>
      </c>
      <c r="C207" s="88">
        <f t="shared" si="55"/>
        <v>0</v>
      </c>
      <c r="D207" s="88">
        <f t="shared" si="55"/>
        <v>0</v>
      </c>
      <c r="E207" s="88">
        <f t="shared" si="55"/>
        <v>0</v>
      </c>
      <c r="F207" s="88">
        <f t="shared" si="55"/>
        <v>0</v>
      </c>
      <c r="G207" s="105">
        <f>G208</f>
        <v>0</v>
      </c>
    </row>
    <row r="208" spans="1:7" s="92" customFormat="1" ht="19.5" customHeight="1">
      <c r="A208" s="153" t="s">
        <v>243</v>
      </c>
      <c r="B208" s="158">
        <f t="shared" si="55"/>
        <v>0</v>
      </c>
      <c r="C208" s="158">
        <f t="shared" si="55"/>
        <v>0</v>
      </c>
      <c r="D208" s="158">
        <f t="shared" si="55"/>
        <v>0</v>
      </c>
      <c r="E208" s="158">
        <f t="shared" si="55"/>
        <v>0</v>
      </c>
      <c r="F208" s="158">
        <f t="shared" si="55"/>
        <v>0</v>
      </c>
      <c r="G208" s="159">
        <f>G209</f>
        <v>0</v>
      </c>
    </row>
    <row r="209" spans="1:7" s="92" customFormat="1" ht="19.5" customHeight="1">
      <c r="A209" s="81" t="s">
        <v>244</v>
      </c>
      <c r="B209" s="82">
        <v>0</v>
      </c>
      <c r="C209" s="82">
        <v>0</v>
      </c>
      <c r="D209" s="82">
        <v>0</v>
      </c>
      <c r="E209" s="82">
        <v>0</v>
      </c>
      <c r="F209" s="82">
        <v>0</v>
      </c>
      <c r="G209" s="163">
        <f>B209+C209+D209+E209+F209</f>
        <v>0</v>
      </c>
    </row>
    <row r="210" spans="1:7" ht="19.5" customHeight="1"/>
    <row r="211" spans="1:7" ht="11.25" customHeight="1">
      <c r="A211" s="3" t="s">
        <v>782</v>
      </c>
    </row>
    <row r="212" spans="1:7">
      <c r="A212" s="3" t="s">
        <v>783</v>
      </c>
    </row>
    <row r="213" spans="1:7" ht="13.5" thickBot="1"/>
    <row r="214" spans="1:7" ht="13.5" thickTop="1">
      <c r="A214" s="15" t="str">
        <f>'Περιεχόμενα-Contents'!B11</f>
        <v>(Τελευταία Ενημέρωση/Last update 13/08/2026)</v>
      </c>
      <c r="B214" s="14"/>
      <c r="C214" s="14"/>
      <c r="D214" s="14"/>
      <c r="E214" s="14"/>
      <c r="F214" s="14"/>
      <c r="G214" s="14"/>
    </row>
    <row r="215" spans="1:7">
      <c r="A215" s="13" t="str">
        <f>'Περιεχόμενα-Contents'!B12</f>
        <v>COPYRIGHT ©: 2026 ΚΥΠΡΙΑΚΗ ΔΗΜΟΚΡΑΤΙΑ, ΣΤΑΤΙΣΤΙΚΗ ΥΠΗΡΕΣΙΑ/REPUBLIC OF CYPRUS, STATISTICAL SERVICE</v>
      </c>
    </row>
  </sheetData>
  <mergeCells count="3">
    <mergeCell ref="A4:G4"/>
    <mergeCell ref="A5:G5"/>
    <mergeCell ref="A1:B1"/>
  </mergeCells>
  <hyperlinks>
    <hyperlink ref="A1" location="'Περιεχόμενα-Contents'!A1" display="Περιεχόμενα - Contents" xr:uid="{00000000-0004-0000-0800-000000000000}"/>
  </hyperlinks>
  <printOptions horizontalCentered="1"/>
  <pageMargins left="0.27559055118110237" right="0.15748031496062992" top="1.0236220472440944" bottom="0.47244094488188981" header="0.27559055118110237" footer="0.23622047244094491"/>
  <pageSetup paperSize="9" scale="98" fitToHeight="7" orientation="portrait" r:id="rId1"/>
  <headerFooter differentFirst="1">
    <oddHeader>&amp;R&amp;"Arial,Έντονα"ΕΡΕΥΝΑ ΥΠΗΡΕΣΙΩΝ ΚΑΙ ΜΕΤΑΦΟΡΩΝ 2024
SERVICES AND TRANSPORT SURVEY 2024
&amp;"Arial,Πλάγια"&amp;8
Πίνακας 5 (συνέχεια)
Table 5 (continued)</oddHeader>
    <oddFooter xml:space="preserve">&amp;C- &amp;P - </oddFooter>
    <firstHeader>&amp;R&amp;"Arial,Έντονα"ΕΡΕΥΝΑ ΥΠΗΡΕΣΙΩΝ ΚΑΙ ΜΕΤΑΦΟΡΩΝ 2024
SERVICES AND TRANSPORT SURVEY 2024</firstHeader>
    <firstFooter>&amp;C- &amp;P -&amp;R&amp;"Arial,Πλάγια"&amp;8(συνεχίζεται)
(continued)</firstFooter>
  </headerFooter>
  <rowBreaks count="2" manualBreakCount="2">
    <brk id="72" max="6" man="1"/>
    <brk id="206" max="6" man="1"/>
  </rowBreaks>
  <ignoredErrors>
    <ignoredError sqref="G17 G20"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ΙΔ. ΤΟΜ. 2024-PRIV. SEC. 2024</vt:lpstr>
      <vt:lpstr>Περιεχόμενα-Contents</vt:lpstr>
      <vt:lpstr>Μεθοδ. Σημείωμα-Method. Note</vt:lpstr>
      <vt:lpstr>Κώδ. - Cod. NACE Rev. 2</vt:lpstr>
      <vt:lpstr>1</vt:lpstr>
      <vt:lpstr>2</vt:lpstr>
      <vt:lpstr>3</vt:lpstr>
      <vt:lpstr>4</vt:lpstr>
      <vt:lpstr>5</vt:lpstr>
      <vt:lpstr>'1'!Print_Area</vt:lpstr>
      <vt:lpstr>'2'!Print_Area</vt:lpstr>
      <vt:lpstr>'3'!Print_Area</vt:lpstr>
      <vt:lpstr>'4'!Print_Area</vt:lpstr>
      <vt:lpstr>'5'!Print_Area</vt:lpstr>
      <vt:lpstr>'ΙΔ. ΤΟΜ. 2024-PRIV. SEC. 2024'!Print_Area</vt:lpstr>
      <vt:lpstr>'Κώδ. - Cod. NACE Rev. 2'!Print_Area</vt:lpstr>
      <vt:lpstr>'Μεθοδ. Σημείωμα-Method. Note'!Print_Area</vt:lpstr>
      <vt:lpstr>'Περιεχόμενα-Contents'!Print_Area</vt:lpstr>
      <vt:lpstr>'1'!Print_Titles</vt:lpstr>
      <vt:lpstr>'2'!Print_Titles</vt:lpstr>
      <vt:lpstr>'3'!Print_Titles</vt:lpstr>
      <vt:lpstr>'4'!Print_Titles</vt:lpstr>
      <vt:lpstr>'5'!Print_Titles</vt:lpstr>
      <vt:lpstr>'Κώδ. - Cod. NACE Rev. 2'!Print_Titles</vt:lpstr>
      <vt:lpstr>'Μεθοδ. Σημείωμα-Method. Note'!Print_Titles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George Theodoulou</cp:lastModifiedBy>
  <cp:lastPrinted>2026-08-13T07:07:45Z</cp:lastPrinted>
  <dcterms:created xsi:type="dcterms:W3CDTF">2017-09-21T11:34:35Z</dcterms:created>
  <dcterms:modified xsi:type="dcterms:W3CDTF">2026-08-13T07:08:05Z</dcterms:modified>
</cp:coreProperties>
</file>